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 Matos\Desktop\"/>
    </mc:Choice>
  </mc:AlternateContent>
  <bookViews>
    <workbookView xWindow="0" yWindow="0" windowWidth="2370" windowHeight="0"/>
  </bookViews>
  <sheets>
    <sheet name="RECTORIA" sheetId="1" r:id="rId1"/>
    <sheet name="DOCENTE" sheetId="8" r:id="rId2"/>
    <sheet name="INV Y POSG" sheetId="9" r:id="rId3"/>
    <sheet name="EXTENSION" sheetId="10" r:id="rId4"/>
    <sheet name="ADMINISTRATIVA" sheetId="11" r:id="rId5"/>
  </sheets>
  <calcPr calcId="162913"/>
</workbook>
</file>

<file path=xl/calcChain.xml><?xml version="1.0" encoding="utf-8"?>
<calcChain xmlns="http://schemas.openxmlformats.org/spreadsheetml/2006/main">
  <c r="B22" i="11" l="1"/>
  <c r="B17" i="11"/>
  <c r="B18" i="11"/>
  <c r="U14" i="11"/>
  <c r="U15" i="11" s="1"/>
  <c r="T14" i="11"/>
  <c r="T15" i="11" s="1"/>
  <c r="S14" i="11"/>
  <c r="S15" i="11"/>
  <c r="R14" i="11"/>
  <c r="R15" i="11" s="1"/>
  <c r="Q14" i="11"/>
  <c r="Q15" i="11" s="1"/>
  <c r="P14" i="11"/>
  <c r="P15" i="11" s="1"/>
  <c r="O14" i="11"/>
  <c r="O15" i="11" s="1"/>
  <c r="N14" i="11"/>
  <c r="N15" i="11" s="1"/>
  <c r="M14" i="11"/>
  <c r="M15" i="11" s="1"/>
  <c r="L14" i="11"/>
  <c r="L15" i="11" s="1"/>
  <c r="K14" i="11"/>
  <c r="K15" i="11" s="1"/>
  <c r="J14" i="11"/>
  <c r="J15" i="11" s="1"/>
  <c r="I14" i="11"/>
  <c r="I15" i="11" s="1"/>
  <c r="H14" i="11"/>
  <c r="H15" i="11" s="1"/>
  <c r="G14" i="11"/>
  <c r="G15" i="11" s="1"/>
  <c r="F14" i="11"/>
  <c r="F15" i="11" s="1"/>
  <c r="E14" i="11"/>
  <c r="E15" i="11" s="1"/>
  <c r="D14" i="11"/>
  <c r="D15" i="11" s="1"/>
  <c r="B13" i="11"/>
  <c r="B12" i="11"/>
  <c r="B11" i="11"/>
  <c r="B10" i="11"/>
  <c r="B9" i="11"/>
  <c r="B8" i="11"/>
  <c r="B23" i="10"/>
  <c r="B18" i="10"/>
  <c r="B19" i="10" s="1"/>
  <c r="U15" i="10"/>
  <c r="U16" i="10" s="1"/>
  <c r="T15" i="10"/>
  <c r="T16" i="10" s="1"/>
  <c r="S15" i="10"/>
  <c r="S16" i="10" s="1"/>
  <c r="R15" i="10"/>
  <c r="R16" i="10" s="1"/>
  <c r="Q15" i="10"/>
  <c r="Q16" i="10" s="1"/>
  <c r="P15" i="10"/>
  <c r="P16" i="10" s="1"/>
  <c r="O15" i="10"/>
  <c r="O16" i="10" s="1"/>
  <c r="N15" i="10"/>
  <c r="N16" i="10" s="1"/>
  <c r="M15" i="10"/>
  <c r="M16" i="10" s="1"/>
  <c r="L15" i="10"/>
  <c r="L16" i="10" s="1"/>
  <c r="K15" i="10"/>
  <c r="K16" i="10" s="1"/>
  <c r="J15" i="10"/>
  <c r="J16" i="10" s="1"/>
  <c r="I15" i="10"/>
  <c r="I16" i="10" s="1"/>
  <c r="H15" i="10"/>
  <c r="H16" i="10" s="1"/>
  <c r="G15" i="10"/>
  <c r="G16" i="10" s="1"/>
  <c r="F15" i="10"/>
  <c r="F16" i="10" s="1"/>
  <c r="E15" i="10"/>
  <c r="E16" i="10" s="1"/>
  <c r="D15" i="10"/>
  <c r="D16" i="10" s="1"/>
  <c r="B14" i="10"/>
  <c r="B13" i="10"/>
  <c r="B12" i="10"/>
  <c r="B11" i="10"/>
  <c r="B10" i="10"/>
  <c r="B9" i="10"/>
  <c r="B8" i="10"/>
  <c r="B26" i="9"/>
  <c r="B22" i="9"/>
  <c r="B21" i="9"/>
  <c r="U18" i="9"/>
  <c r="U19" i="9" s="1"/>
  <c r="T18" i="9"/>
  <c r="T19" i="9" s="1"/>
  <c r="S18" i="9"/>
  <c r="S19" i="9" s="1"/>
  <c r="R18" i="9"/>
  <c r="R19" i="9" s="1"/>
  <c r="Q18" i="9"/>
  <c r="Q19" i="9"/>
  <c r="P18" i="9"/>
  <c r="P19" i="9"/>
  <c r="O18" i="9"/>
  <c r="O19" i="9" s="1"/>
  <c r="N18" i="9"/>
  <c r="N19" i="9" s="1"/>
  <c r="M18" i="9"/>
  <c r="M19" i="9" s="1"/>
  <c r="L18" i="9"/>
  <c r="L19" i="9" s="1"/>
  <c r="K18" i="9"/>
  <c r="K19" i="9" s="1"/>
  <c r="J18" i="9"/>
  <c r="J19" i="9" s="1"/>
  <c r="I18" i="9"/>
  <c r="I19" i="9" s="1"/>
  <c r="H18" i="9"/>
  <c r="H19" i="9" s="1"/>
  <c r="G18" i="9"/>
  <c r="G19" i="9" s="1"/>
  <c r="F18" i="9"/>
  <c r="F19" i="9"/>
  <c r="E18" i="9"/>
  <c r="E19" i="9" s="1"/>
  <c r="D18" i="9"/>
  <c r="D19" i="9" s="1"/>
  <c r="B17" i="9"/>
  <c r="B16" i="9"/>
  <c r="B15" i="9"/>
  <c r="B14" i="9"/>
  <c r="B13" i="9"/>
  <c r="B12" i="9"/>
  <c r="B11" i="9"/>
  <c r="B10" i="9"/>
  <c r="B9" i="9"/>
  <c r="B8" i="9"/>
  <c r="B23" i="8"/>
  <c r="B18" i="8"/>
  <c r="B19" i="8" s="1"/>
  <c r="U15" i="8"/>
  <c r="U16" i="8" s="1"/>
  <c r="T15" i="8"/>
  <c r="T16" i="8"/>
  <c r="S15" i="8"/>
  <c r="S16" i="8" s="1"/>
  <c r="R15" i="8"/>
  <c r="R16" i="8" s="1"/>
  <c r="Q15" i="8"/>
  <c r="Q16" i="8" s="1"/>
  <c r="P15" i="8"/>
  <c r="P16" i="8" s="1"/>
  <c r="O15" i="8"/>
  <c r="O16" i="8" s="1"/>
  <c r="N15" i="8"/>
  <c r="N16" i="8" s="1"/>
  <c r="M15" i="8"/>
  <c r="M16" i="8" s="1"/>
  <c r="L15" i="8"/>
  <c r="L16" i="8" s="1"/>
  <c r="K15" i="8"/>
  <c r="K16" i="8" s="1"/>
  <c r="J15" i="8"/>
  <c r="J16" i="8" s="1"/>
  <c r="I15" i="8"/>
  <c r="I16" i="8" s="1"/>
  <c r="H15" i="8"/>
  <c r="H16" i="8" s="1"/>
  <c r="G15" i="8"/>
  <c r="G16" i="8" s="1"/>
  <c r="F15" i="8"/>
  <c r="F16" i="8" s="1"/>
  <c r="E15" i="8"/>
  <c r="E16" i="8" s="1"/>
  <c r="D15" i="8"/>
  <c r="D16" i="8" s="1"/>
  <c r="B14" i="8"/>
  <c r="B13" i="8"/>
  <c r="B12" i="8"/>
  <c r="B11" i="8"/>
  <c r="B10" i="8"/>
  <c r="B9" i="8"/>
  <c r="B8" i="8"/>
  <c r="B22" i="1"/>
  <c r="B23" i="1"/>
  <c r="B16" i="1"/>
  <c r="B15" i="1"/>
  <c r="B14" i="1"/>
  <c r="B13" i="1"/>
  <c r="B12" i="1"/>
  <c r="B11" i="1"/>
  <c r="B10" i="1"/>
  <c r="B9" i="1"/>
  <c r="B27" i="1"/>
  <c r="B8" i="1"/>
  <c r="B17" i="1"/>
  <c r="B18" i="1"/>
  <c r="R19" i="1"/>
  <c r="R20" i="1" s="1"/>
  <c r="Q19" i="1"/>
  <c r="Q20" i="1" s="1"/>
  <c r="P19" i="1"/>
  <c r="P20" i="1" s="1"/>
  <c r="D19" i="1"/>
  <c r="D20" i="1"/>
  <c r="E19" i="1"/>
  <c r="E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O19" i="1"/>
  <c r="O20" i="1" s="1"/>
  <c r="S19" i="1"/>
  <c r="S20" i="1"/>
  <c r="T19" i="1"/>
  <c r="T20" i="1" s="1"/>
  <c r="U19" i="1"/>
  <c r="U20" i="1" s="1"/>
  <c r="B20" i="11" l="1"/>
  <c r="B21" i="11" s="1"/>
  <c r="B14" i="11"/>
  <c r="C8" i="11" s="1"/>
  <c r="B21" i="10"/>
  <c r="B22" i="10" s="1"/>
  <c r="B24" i="9"/>
  <c r="B25" i="9" s="1"/>
  <c r="B21" i="8"/>
  <c r="B22" i="8" s="1"/>
  <c r="B15" i="10"/>
  <c r="C13" i="10" s="1"/>
  <c r="B18" i="9"/>
  <c r="C17" i="9" s="1"/>
  <c r="B15" i="8"/>
  <c r="C8" i="8" s="1"/>
  <c r="B25" i="1"/>
  <c r="B26" i="1" s="1"/>
  <c r="B19" i="1"/>
  <c r="C22" i="1" s="1"/>
  <c r="C12" i="11" l="1"/>
  <c r="C10" i="11"/>
  <c r="C13" i="11"/>
  <c r="C11" i="11"/>
  <c r="C9" i="11"/>
  <c r="C17" i="11"/>
  <c r="C13" i="1"/>
  <c r="C14" i="1"/>
  <c r="C15" i="1"/>
  <c r="C8" i="10"/>
  <c r="C18" i="10"/>
  <c r="C11" i="10"/>
  <c r="C12" i="10"/>
  <c r="C14" i="10"/>
  <c r="C9" i="10"/>
  <c r="C10" i="10"/>
  <c r="C14" i="9"/>
  <c r="C13" i="9"/>
  <c r="C9" i="9"/>
  <c r="C16" i="9"/>
  <c r="C15" i="9"/>
  <c r="C21" i="9"/>
  <c r="C10" i="9"/>
  <c r="C11" i="9"/>
  <c r="C8" i="9"/>
  <c r="C12" i="9"/>
  <c r="C9" i="8"/>
  <c r="C11" i="8"/>
  <c r="C18" i="8"/>
  <c r="C13" i="8"/>
  <c r="C10" i="8"/>
  <c r="C14" i="8"/>
  <c r="C12" i="8"/>
  <c r="C10" i="1"/>
  <c r="C11" i="1"/>
  <c r="C8" i="1"/>
  <c r="C9" i="1"/>
  <c r="C18" i="1"/>
  <c r="C16" i="1"/>
  <c r="C12" i="1"/>
  <c r="C17" i="1"/>
  <c r="C14" i="11" l="1"/>
  <c r="C15" i="8"/>
  <c r="C15" i="10"/>
  <c r="C18" i="9"/>
  <c r="C19" i="1"/>
</calcChain>
</file>

<file path=xl/sharedStrings.xml><?xml version="1.0" encoding="utf-8"?>
<sst xmlns="http://schemas.openxmlformats.org/spreadsheetml/2006/main" count="206" uniqueCount="70">
  <si>
    <t>COMISION CENTRAL ELECTORAL</t>
  </si>
  <si>
    <t>NINO FELIZ</t>
  </si>
  <si>
    <t>NULO</t>
  </si>
  <si>
    <t>TOTAL</t>
  </si>
  <si>
    <t>%</t>
  </si>
  <si>
    <t>TOTAL VOTOS DEPOSITADOS</t>
  </si>
  <si>
    <t>TOTAL CENTROS DE VOTACION</t>
  </si>
  <si>
    <t>FA</t>
  </si>
  <si>
    <t>FC</t>
  </si>
  <si>
    <t>FCAV</t>
  </si>
  <si>
    <t>FCE</t>
  </si>
  <si>
    <t>FCES</t>
  </si>
  <si>
    <t>FCJP</t>
  </si>
  <si>
    <t>FCS</t>
  </si>
  <si>
    <t>FH</t>
  </si>
  <si>
    <t>FIA</t>
  </si>
  <si>
    <t>CENTROS ESCRUTADOS</t>
  </si>
  <si>
    <t>CENTROS POR ESCRUTAR</t>
  </si>
  <si>
    <t>TOTAL DE ELECTORES</t>
  </si>
  <si>
    <t>QUORUM MINIMO</t>
  </si>
  <si>
    <t>EDITRUDIS BELTRAN</t>
  </si>
  <si>
    <t>EMMA POLANCO</t>
  </si>
  <si>
    <t>FELIX CID</t>
  </si>
  <si>
    <t>BLANCO</t>
  </si>
  <si>
    <t>RESULTÓ UN GANADOR?</t>
  </si>
  <si>
    <t>RECTORIA</t>
  </si>
  <si>
    <t>INTENCIÓN DEL VOTO</t>
  </si>
  <si>
    <t>BHONA</t>
  </si>
  <si>
    <t>BONAO</t>
  </si>
  <si>
    <t>HIGUEY</t>
  </si>
  <si>
    <t>MAO</t>
  </si>
  <si>
    <t>NAGUA</t>
  </si>
  <si>
    <t>PTOPTA</t>
  </si>
  <si>
    <t>SFMA</t>
  </si>
  <si>
    <t>SJMA</t>
  </si>
  <si>
    <t>STGO</t>
  </si>
  <si>
    <t>MARY ALMANZAR</t>
  </si>
  <si>
    <t>RAFAEL MORLA</t>
  </si>
  <si>
    <t>LORENZO VARGAS</t>
  </si>
  <si>
    <t>FRANCISCO T GALARZA</t>
  </si>
  <si>
    <t>JUAN TIBURCIO</t>
  </si>
  <si>
    <t>OSCAR ROSARIO</t>
  </si>
  <si>
    <t>FAUSTINO COLLADO</t>
  </si>
  <si>
    <t>RAMON PERALTA</t>
  </si>
  <si>
    <t>ELECCIONES DE AUTORIDADES 2018 - 2022</t>
  </si>
  <si>
    <t>20 DE JUNIO DEL 2018</t>
  </si>
  <si>
    <t>DOCENTE</t>
  </si>
  <si>
    <t>ALEJANDRO OZUNA</t>
  </si>
  <si>
    <t>JUAN DE LA CRUZ</t>
  </si>
  <si>
    <t>WILSON MEJIA</t>
  </si>
  <si>
    <t>EVARISTA MATIAS</t>
  </si>
  <si>
    <t>RAFAEL PEÑA</t>
  </si>
  <si>
    <t>INVEST. Y POSGRADO</t>
  </si>
  <si>
    <t>MAURO CANARIO</t>
  </si>
  <si>
    <t>JUAN FCO VILORIA</t>
  </si>
  <si>
    <t>MILEDY ALBERTO</t>
  </si>
  <si>
    <t>HECTOR LUIS MARTINEZ</t>
  </si>
  <si>
    <t>ANGEL VERAS A</t>
  </si>
  <si>
    <t>ALEX FERREIRAS</t>
  </si>
  <si>
    <t>ANTONIO MEDINA</t>
  </si>
  <si>
    <t>RAMON ROSARIO COCCO</t>
  </si>
  <si>
    <t>RAMON RODRIGUEZ ESPINAL</t>
  </si>
  <si>
    <t>DIONICIO HERNANDEZ L</t>
  </si>
  <si>
    <t>EXTENSION</t>
  </si>
  <si>
    <t>ADMINISTRATIVA</t>
  </si>
  <si>
    <t>PABLO VALDEZ</t>
  </si>
  <si>
    <t>ROBERTO BYAS</t>
  </si>
  <si>
    <t>RAMON DESANGLES</t>
  </si>
  <si>
    <t>SILVIO RODRIGUEZ</t>
  </si>
  <si>
    <t>PRIMER BOLETIN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</si>
</sst>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3" fontId="5" fillId="4" borderId="0" xfId="0" applyNumberFormat="1" applyFont="1" applyFill="1"/>
    <xf numFmtId="4" fontId="4" fillId="4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4" borderId="0" xfId="0" applyFont="1" applyFill="1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RESULTADOS RECTORIA</a:t>
            </a:r>
          </a:p>
        </c:rich>
      </c:tx>
      <c:layout>
        <c:manualLayout>
          <c:xMode val="edge"/>
          <c:yMode val="edge"/>
          <c:x val="0.18989083223004208"/>
          <c:y val="2.70267104590068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137014391323214"/>
          <c:y val="0.55408932235972752"/>
          <c:w val="0.43032844295439904"/>
          <c:h val="0.198728139904610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F9-4247-9AEC-FC967E80D0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F9-4247-9AEC-FC967E80D0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F9-4247-9AEC-FC967E80D0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F9-4247-9AEC-FC967E80D044}"/>
              </c:ext>
            </c:extLst>
          </c:dPt>
          <c:dLbls>
            <c:dLbl>
              <c:idx val="0"/>
              <c:layout>
                <c:manualLayout>
                  <c:x val="0.15494456635543513"/>
                  <c:y val="-1.6586591222996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9-4247-9AEC-FC967E80D044}"/>
                </c:ext>
              </c:extLst>
            </c:dLbl>
            <c:dLbl>
              <c:idx val="1"/>
              <c:layout>
                <c:manualLayout>
                  <c:x val="-8.027494514005426E-2"/>
                  <c:y val="-2.3057555007531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9-4247-9AEC-FC967E80D044}"/>
                </c:ext>
              </c:extLst>
            </c:dLbl>
            <c:dLbl>
              <c:idx val="2"/>
              <c:layout>
                <c:manualLayout>
                  <c:x val="-0.12979098739418135"/>
                  <c:y val="-0.181170328526623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F9-4247-9AEC-FC967E80D044}"/>
                </c:ext>
              </c:extLst>
            </c:dLbl>
            <c:dLbl>
              <c:idx val="3"/>
              <c:layout>
                <c:manualLayout>
                  <c:x val="0.17852459016393443"/>
                  <c:y val="-2.63805816005908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9-4247-9AEC-FC967E80D044}"/>
                </c:ext>
              </c:extLst>
            </c:dLbl>
            <c:dLbl>
              <c:idx val="4"/>
              <c:layout>
                <c:manualLayout>
                  <c:x val="-0.19117954418213889"/>
                  <c:y val="-0.245622055589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F9-4247-9AEC-FC967E80D044}"/>
                </c:ext>
              </c:extLst>
            </c:dLbl>
            <c:dLbl>
              <c:idx val="5"/>
              <c:layout>
                <c:manualLayout>
                  <c:x val="-1.0767758012510375E-2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F9-4247-9AEC-FC967E80D044}"/>
                </c:ext>
              </c:extLst>
            </c:dLbl>
            <c:dLbl>
              <c:idx val="6"/>
              <c:layout>
                <c:manualLayout>
                  <c:x val="0.17832313592615875"/>
                  <c:y val="-0.25783625218548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F9-4247-9AEC-FC967E80D044}"/>
                </c:ext>
              </c:extLst>
            </c:dLbl>
            <c:dLbl>
              <c:idx val="7"/>
              <c:layout>
                <c:manualLayout>
                  <c:x val="0.30640378038615063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F9-4247-9AEC-FC967E80D04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RECTORIA!$A$8:$A$18</c:f>
              <c:strCache>
                <c:ptCount val="11"/>
                <c:pt idx="0">
                  <c:v>EMMA POLANCO</c:v>
                </c:pt>
                <c:pt idx="1">
                  <c:v>FRANCISCO T GALARZA</c:v>
                </c:pt>
                <c:pt idx="2">
                  <c:v>EDITRUDIS BELTRAN</c:v>
                </c:pt>
                <c:pt idx="3">
                  <c:v>JUAN TIBURCIO</c:v>
                </c:pt>
                <c:pt idx="4">
                  <c:v>OSCAR ROSARIO</c:v>
                </c:pt>
                <c:pt idx="5">
                  <c:v>NINO FELIZ</c:v>
                </c:pt>
                <c:pt idx="6">
                  <c:v>FAUSTINO COLLADO</c:v>
                </c:pt>
                <c:pt idx="7">
                  <c:v>RAFAEL MORLA</c:v>
                </c:pt>
                <c:pt idx="8">
                  <c:v>RAMON PERALTA</c:v>
                </c:pt>
                <c:pt idx="9">
                  <c:v>BLANCO</c:v>
                </c:pt>
                <c:pt idx="10">
                  <c:v>NULO</c:v>
                </c:pt>
              </c:strCache>
            </c:strRef>
          </c:cat>
          <c:val>
            <c:numRef>
              <c:f>RECTORIA!$B$8:$B$18</c:f>
              <c:numCache>
                <c:formatCode>#,##0</c:formatCode>
                <c:ptCount val="11"/>
                <c:pt idx="0">
                  <c:v>1363</c:v>
                </c:pt>
                <c:pt idx="1">
                  <c:v>43</c:v>
                </c:pt>
                <c:pt idx="2">
                  <c:v>862</c:v>
                </c:pt>
                <c:pt idx="3">
                  <c:v>48</c:v>
                </c:pt>
                <c:pt idx="4">
                  <c:v>4</c:v>
                </c:pt>
                <c:pt idx="5">
                  <c:v>140</c:v>
                </c:pt>
                <c:pt idx="6">
                  <c:v>39</c:v>
                </c:pt>
                <c:pt idx="7">
                  <c:v>15</c:v>
                </c:pt>
                <c:pt idx="8">
                  <c:v>23</c:v>
                </c:pt>
                <c:pt idx="9">
                  <c:v>29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F9-4247-9AEC-FC967E80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11" r="0.75000000000000011" t="1" header="0" footer="0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RESULTADOS VICERECTORIA</a:t>
            </a:r>
            <a:r>
              <a:rPr lang="en-US" baseline="0"/>
              <a:t> DOCENTE</a:t>
            </a:r>
            <a:endParaRPr lang="en-US"/>
          </a:p>
        </c:rich>
      </c:tx>
      <c:layout>
        <c:manualLayout>
          <c:xMode val="edge"/>
          <c:yMode val="edge"/>
          <c:x val="0.10579820221587348"/>
          <c:y val="2.70267257383407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551950659514092"/>
          <c:y val="0.47217806041335458"/>
          <c:w val="0.43032844295439904"/>
          <c:h val="0.198728139904610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06-4C0C-87B0-E6F9C734ACA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06-4C0C-87B0-E6F9C734AC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06-4C0C-87B0-E6F9C734ACA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06-4C0C-87B0-E6F9C734ACA1}"/>
              </c:ext>
            </c:extLst>
          </c:dPt>
          <c:dLbls>
            <c:dLbl>
              <c:idx val="0"/>
              <c:layout>
                <c:manualLayout>
                  <c:x val="0.15494456635543513"/>
                  <c:y val="-1.6586591222996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06-4C0C-87B0-E6F9C734ACA1}"/>
                </c:ext>
              </c:extLst>
            </c:dLbl>
            <c:dLbl>
              <c:idx val="1"/>
              <c:layout>
                <c:manualLayout>
                  <c:x val="-8.027494514005426E-2"/>
                  <c:y val="-2.3057555007531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6-4C0C-87B0-E6F9C734ACA1}"/>
                </c:ext>
              </c:extLst>
            </c:dLbl>
            <c:dLbl>
              <c:idx val="2"/>
              <c:layout>
                <c:manualLayout>
                  <c:x val="-0.12979098739418135"/>
                  <c:y val="-0.181170328526623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06-4C0C-87B0-E6F9C734ACA1}"/>
                </c:ext>
              </c:extLst>
            </c:dLbl>
            <c:dLbl>
              <c:idx val="3"/>
              <c:layout>
                <c:manualLayout>
                  <c:x val="0.17852459016393443"/>
                  <c:y val="-2.63805816005908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6-4C0C-87B0-E6F9C734ACA1}"/>
                </c:ext>
              </c:extLst>
            </c:dLbl>
            <c:dLbl>
              <c:idx val="4"/>
              <c:layout>
                <c:manualLayout>
                  <c:x val="-0.19117954418213889"/>
                  <c:y val="-0.245622055589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06-4C0C-87B0-E6F9C734ACA1}"/>
                </c:ext>
              </c:extLst>
            </c:dLbl>
            <c:dLbl>
              <c:idx val="5"/>
              <c:layout>
                <c:manualLayout>
                  <c:x val="-1.0767758012510375E-2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06-4C0C-87B0-E6F9C734ACA1}"/>
                </c:ext>
              </c:extLst>
            </c:dLbl>
            <c:dLbl>
              <c:idx val="6"/>
              <c:layout>
                <c:manualLayout>
                  <c:x val="0.17832313592615875"/>
                  <c:y val="-0.25783625218548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06-4C0C-87B0-E6F9C734ACA1}"/>
                </c:ext>
              </c:extLst>
            </c:dLbl>
            <c:dLbl>
              <c:idx val="7"/>
              <c:layout>
                <c:manualLayout>
                  <c:x val="0.30640378038615063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06-4C0C-87B0-E6F9C734ACA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DOCENTE!$A$8:$A$14</c:f>
              <c:strCache>
                <c:ptCount val="7"/>
                <c:pt idx="0">
                  <c:v>ALEJANDRO OZUNA</c:v>
                </c:pt>
                <c:pt idx="1">
                  <c:v>JUAN DE LA CRUZ</c:v>
                </c:pt>
                <c:pt idx="2">
                  <c:v>WILSON MEJIA</c:v>
                </c:pt>
                <c:pt idx="3">
                  <c:v>EVARISTA MATIAS</c:v>
                </c:pt>
                <c:pt idx="4">
                  <c:v>RAFAEL PEÑA</c:v>
                </c:pt>
                <c:pt idx="5">
                  <c:v>BLANCO</c:v>
                </c:pt>
                <c:pt idx="6">
                  <c:v>NULO</c:v>
                </c:pt>
              </c:strCache>
            </c:strRef>
          </c:cat>
          <c:val>
            <c:numRef>
              <c:f>DOCENTE!$B$8:$B$14</c:f>
              <c:numCache>
                <c:formatCode>#,##0</c:formatCode>
                <c:ptCount val="7"/>
                <c:pt idx="0">
                  <c:v>1024</c:v>
                </c:pt>
                <c:pt idx="1">
                  <c:v>74</c:v>
                </c:pt>
                <c:pt idx="2">
                  <c:v>1057</c:v>
                </c:pt>
                <c:pt idx="3">
                  <c:v>304</c:v>
                </c:pt>
                <c:pt idx="4">
                  <c:v>29</c:v>
                </c:pt>
                <c:pt idx="5">
                  <c:v>74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06-4C0C-87B0-E6F9C734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11" r="0.75000000000000011" t="1" header="0" footer="0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RESULTADOS VICERECTORIA INVESTIGACION</a:t>
            </a:r>
            <a:r>
              <a:rPr lang="en-US" baseline="0"/>
              <a:t> Y POSGRADO</a:t>
            </a:r>
            <a:endParaRPr lang="en-US"/>
          </a:p>
        </c:rich>
      </c:tx>
      <c:layout>
        <c:manualLayout>
          <c:xMode val="edge"/>
          <c:yMode val="edge"/>
          <c:x val="0.18989083223004208"/>
          <c:y val="2.70267520035931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551950659514092"/>
          <c:y val="0.47217806041335458"/>
          <c:w val="0.43032844295439904"/>
          <c:h val="0.198728139904610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EA-4962-A4B8-6610EF9089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EA-4962-A4B8-6610EF9089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EA-4962-A4B8-6610EF9089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EA-4962-A4B8-6610EF9089DF}"/>
              </c:ext>
            </c:extLst>
          </c:dPt>
          <c:dLbls>
            <c:dLbl>
              <c:idx val="0"/>
              <c:layout>
                <c:manualLayout>
                  <c:x val="0.15494456635543513"/>
                  <c:y val="-1.6586591222996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A-4962-A4B8-6610EF9089DF}"/>
                </c:ext>
              </c:extLst>
            </c:dLbl>
            <c:dLbl>
              <c:idx val="1"/>
              <c:layout>
                <c:manualLayout>
                  <c:x val="-8.027494514005426E-2"/>
                  <c:y val="-2.3057555007531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A-4962-A4B8-6610EF9089DF}"/>
                </c:ext>
              </c:extLst>
            </c:dLbl>
            <c:dLbl>
              <c:idx val="2"/>
              <c:layout>
                <c:manualLayout>
                  <c:x val="-0.12979098739418135"/>
                  <c:y val="-0.181170328526623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A-4962-A4B8-6610EF9089DF}"/>
                </c:ext>
              </c:extLst>
            </c:dLbl>
            <c:dLbl>
              <c:idx val="3"/>
              <c:layout>
                <c:manualLayout>
                  <c:x val="0.17852459016393443"/>
                  <c:y val="-2.63805816005908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A-4962-A4B8-6610EF9089DF}"/>
                </c:ext>
              </c:extLst>
            </c:dLbl>
            <c:dLbl>
              <c:idx val="4"/>
              <c:layout>
                <c:manualLayout>
                  <c:x val="-0.19117954418213889"/>
                  <c:y val="-0.245622055589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A-4962-A4B8-6610EF9089DF}"/>
                </c:ext>
              </c:extLst>
            </c:dLbl>
            <c:dLbl>
              <c:idx val="5"/>
              <c:layout>
                <c:manualLayout>
                  <c:x val="-1.0767758012510375E-2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EA-4962-A4B8-6610EF9089DF}"/>
                </c:ext>
              </c:extLst>
            </c:dLbl>
            <c:dLbl>
              <c:idx val="6"/>
              <c:layout>
                <c:manualLayout>
                  <c:x val="0.17832313592615875"/>
                  <c:y val="-0.25783625218548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EA-4962-A4B8-6610EF9089DF}"/>
                </c:ext>
              </c:extLst>
            </c:dLbl>
            <c:dLbl>
              <c:idx val="7"/>
              <c:layout>
                <c:manualLayout>
                  <c:x val="0.30640378038615063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EA-4962-A4B8-6610EF9089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 Y POSG'!$A$8:$A$17</c:f>
              <c:strCache>
                <c:ptCount val="10"/>
                <c:pt idx="0">
                  <c:v>MAURO CANARIO</c:v>
                </c:pt>
                <c:pt idx="1">
                  <c:v>JUAN FCO VILORIA</c:v>
                </c:pt>
                <c:pt idx="2">
                  <c:v>MILEDY ALBERTO</c:v>
                </c:pt>
                <c:pt idx="3">
                  <c:v>HECTOR LUIS MARTINEZ</c:v>
                </c:pt>
                <c:pt idx="4">
                  <c:v>MARY ALMANZAR</c:v>
                </c:pt>
                <c:pt idx="5">
                  <c:v>ANGEL VERAS A</c:v>
                </c:pt>
                <c:pt idx="6">
                  <c:v>FELIX CID</c:v>
                </c:pt>
                <c:pt idx="7">
                  <c:v>ALEX FERREIRAS</c:v>
                </c:pt>
                <c:pt idx="8">
                  <c:v>BLANCO</c:v>
                </c:pt>
                <c:pt idx="9">
                  <c:v>NULO</c:v>
                </c:pt>
              </c:strCache>
            </c:strRef>
          </c:cat>
          <c:val>
            <c:numRef>
              <c:f>'INV Y POSG'!$B$8:$B$17</c:f>
              <c:numCache>
                <c:formatCode>#,##0</c:formatCode>
                <c:ptCount val="10"/>
                <c:pt idx="0">
                  <c:v>1022</c:v>
                </c:pt>
                <c:pt idx="1">
                  <c:v>117</c:v>
                </c:pt>
                <c:pt idx="2">
                  <c:v>696</c:v>
                </c:pt>
                <c:pt idx="3">
                  <c:v>143</c:v>
                </c:pt>
                <c:pt idx="4">
                  <c:v>72</c:v>
                </c:pt>
                <c:pt idx="5">
                  <c:v>236</c:v>
                </c:pt>
                <c:pt idx="6">
                  <c:v>153</c:v>
                </c:pt>
                <c:pt idx="7">
                  <c:v>63</c:v>
                </c:pt>
                <c:pt idx="8">
                  <c:v>62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EA-4962-A4B8-6610EF90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11" r="0.75000000000000011" t="1" header="0" footer="0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RESULTADOS VICERECTORIA</a:t>
            </a:r>
            <a:r>
              <a:rPr lang="en-US" baseline="0"/>
              <a:t> DE EXTENSION</a:t>
            </a:r>
            <a:endParaRPr lang="en-US"/>
          </a:p>
        </c:rich>
      </c:tx>
      <c:layout>
        <c:manualLayout>
          <c:xMode val="edge"/>
          <c:yMode val="edge"/>
          <c:x val="0.10579820221587348"/>
          <c:y val="2.70266945094701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551950659514092"/>
          <c:y val="0.47217806041335458"/>
          <c:w val="0.43032844295439904"/>
          <c:h val="0.198728139904610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F8-48EE-B84E-1BC7F2A3E0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F8-48EE-B84E-1BC7F2A3E0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F8-48EE-B84E-1BC7F2A3E0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F8-48EE-B84E-1BC7F2A3E061}"/>
              </c:ext>
            </c:extLst>
          </c:dPt>
          <c:dLbls>
            <c:dLbl>
              <c:idx val="0"/>
              <c:layout>
                <c:manualLayout>
                  <c:x val="0.15494456635543513"/>
                  <c:y val="-1.6586591222996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F8-48EE-B84E-1BC7F2A3E061}"/>
                </c:ext>
              </c:extLst>
            </c:dLbl>
            <c:dLbl>
              <c:idx val="1"/>
              <c:layout>
                <c:manualLayout>
                  <c:x val="-8.027494514005426E-2"/>
                  <c:y val="-2.3057555007531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8-48EE-B84E-1BC7F2A3E061}"/>
                </c:ext>
              </c:extLst>
            </c:dLbl>
            <c:dLbl>
              <c:idx val="2"/>
              <c:layout>
                <c:manualLayout>
                  <c:x val="-0.12979098739418135"/>
                  <c:y val="-0.181170328526623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F8-48EE-B84E-1BC7F2A3E061}"/>
                </c:ext>
              </c:extLst>
            </c:dLbl>
            <c:dLbl>
              <c:idx val="3"/>
              <c:layout>
                <c:manualLayout>
                  <c:x val="0.17852459016393443"/>
                  <c:y val="-2.63805816005908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F8-48EE-B84E-1BC7F2A3E061}"/>
                </c:ext>
              </c:extLst>
            </c:dLbl>
            <c:dLbl>
              <c:idx val="4"/>
              <c:layout>
                <c:manualLayout>
                  <c:x val="-0.19117954418213889"/>
                  <c:y val="-0.245622055589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F8-48EE-B84E-1BC7F2A3E061}"/>
                </c:ext>
              </c:extLst>
            </c:dLbl>
            <c:dLbl>
              <c:idx val="5"/>
              <c:layout>
                <c:manualLayout>
                  <c:x val="-1.0767758012510375E-2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F8-48EE-B84E-1BC7F2A3E061}"/>
                </c:ext>
              </c:extLst>
            </c:dLbl>
            <c:dLbl>
              <c:idx val="6"/>
              <c:layout>
                <c:manualLayout>
                  <c:x val="0.17832313592615875"/>
                  <c:y val="-0.25783625218548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F8-48EE-B84E-1BC7F2A3E061}"/>
                </c:ext>
              </c:extLst>
            </c:dLbl>
            <c:dLbl>
              <c:idx val="7"/>
              <c:layout>
                <c:manualLayout>
                  <c:x val="0.30640378038615063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F8-48EE-B84E-1BC7F2A3E0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EXTENSION!$A$8:$A$14</c:f>
              <c:strCache>
                <c:ptCount val="7"/>
                <c:pt idx="0">
                  <c:v>ANTONIO MEDINA</c:v>
                </c:pt>
                <c:pt idx="1">
                  <c:v>RAMON ROSARIO COCCO</c:v>
                </c:pt>
                <c:pt idx="2">
                  <c:v>RAMON RODRIGUEZ ESPINAL</c:v>
                </c:pt>
                <c:pt idx="3">
                  <c:v>DIONICIO HERNANDEZ L</c:v>
                </c:pt>
                <c:pt idx="4">
                  <c:v>LORENZO VARGAS</c:v>
                </c:pt>
                <c:pt idx="5">
                  <c:v>BLANCO</c:v>
                </c:pt>
                <c:pt idx="6">
                  <c:v>NULO</c:v>
                </c:pt>
              </c:strCache>
            </c:strRef>
          </c:cat>
          <c:val>
            <c:numRef>
              <c:f>EXTENSION!$B$8:$B$14</c:f>
              <c:numCache>
                <c:formatCode>#,##0</c:formatCode>
                <c:ptCount val="7"/>
                <c:pt idx="0">
                  <c:v>1154</c:v>
                </c:pt>
                <c:pt idx="1">
                  <c:v>94</c:v>
                </c:pt>
                <c:pt idx="2">
                  <c:v>508</c:v>
                </c:pt>
                <c:pt idx="3">
                  <c:v>287</c:v>
                </c:pt>
                <c:pt idx="4">
                  <c:v>430</c:v>
                </c:pt>
                <c:pt idx="5">
                  <c:v>99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F8-48EE-B84E-1BC7F2A3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11" r="0.75000000000000011" t="1" header="0" footer="0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RESULTADOS VICERECTORIA</a:t>
            </a:r>
            <a:r>
              <a:rPr lang="en-US" baseline="0"/>
              <a:t> ADMINISTRATIVA</a:t>
            </a:r>
            <a:endParaRPr lang="en-US"/>
          </a:p>
        </c:rich>
      </c:tx>
      <c:layout>
        <c:manualLayout>
          <c:xMode val="edge"/>
          <c:yMode val="edge"/>
          <c:x val="0.10579820221587348"/>
          <c:y val="2.70267027095428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551950659514092"/>
          <c:y val="0.47217806041335458"/>
          <c:w val="0.43032844295439904"/>
          <c:h val="0.198728139904610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52-4476-B006-77D2890E8E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52-4476-B006-77D2890E8E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52-4476-B006-77D2890E8E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52-4476-B006-77D2890E8EC0}"/>
              </c:ext>
            </c:extLst>
          </c:dPt>
          <c:dLbls>
            <c:dLbl>
              <c:idx val="0"/>
              <c:layout>
                <c:manualLayout>
                  <c:x val="0.15494456635543513"/>
                  <c:y val="-1.65865912229969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2-4476-B006-77D2890E8EC0}"/>
                </c:ext>
              </c:extLst>
            </c:dLbl>
            <c:dLbl>
              <c:idx val="1"/>
              <c:layout>
                <c:manualLayout>
                  <c:x val="-8.027494514005426E-2"/>
                  <c:y val="-2.305755500753184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52-4476-B006-77D2890E8EC0}"/>
                </c:ext>
              </c:extLst>
            </c:dLbl>
            <c:dLbl>
              <c:idx val="2"/>
              <c:layout>
                <c:manualLayout>
                  <c:x val="-0.12979098739418135"/>
                  <c:y val="-0.1811703285266234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2-4476-B006-77D2890E8EC0}"/>
                </c:ext>
              </c:extLst>
            </c:dLbl>
            <c:dLbl>
              <c:idx val="3"/>
              <c:layout>
                <c:manualLayout>
                  <c:x val="0.17852459016393443"/>
                  <c:y val="-2.638058160059086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2-4476-B006-77D2890E8EC0}"/>
                </c:ext>
              </c:extLst>
            </c:dLbl>
            <c:dLbl>
              <c:idx val="4"/>
              <c:layout>
                <c:manualLayout>
                  <c:x val="-0.19117954418213889"/>
                  <c:y val="-0.24562205558963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2-4476-B006-77D2890E8EC0}"/>
                </c:ext>
              </c:extLst>
            </c:dLbl>
            <c:dLbl>
              <c:idx val="5"/>
              <c:layout>
                <c:manualLayout>
                  <c:x val="-1.0767758012510375E-2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2-4476-B006-77D2890E8EC0}"/>
                </c:ext>
              </c:extLst>
            </c:dLbl>
            <c:dLbl>
              <c:idx val="6"/>
              <c:layout>
                <c:manualLayout>
                  <c:x val="0.17832313592615875"/>
                  <c:y val="-0.2578362521854879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52-4476-B006-77D2890E8EC0}"/>
                </c:ext>
              </c:extLst>
            </c:dLbl>
            <c:dLbl>
              <c:idx val="7"/>
              <c:layout>
                <c:manualLayout>
                  <c:x val="0.30640378038615063"/>
                  <c:y val="-0.22286009956227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52-4476-B006-77D2890E8E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ADMINISTRATIVA!$A$8:$A$13</c:f>
              <c:strCache>
                <c:ptCount val="6"/>
                <c:pt idx="0">
                  <c:v>PABLO VALDEZ</c:v>
                </c:pt>
                <c:pt idx="1">
                  <c:v>ROBERTO BYAS</c:v>
                </c:pt>
                <c:pt idx="2">
                  <c:v>RAMON DESANGLES</c:v>
                </c:pt>
                <c:pt idx="3">
                  <c:v>SILVIO RODRIGUEZ</c:v>
                </c:pt>
                <c:pt idx="4">
                  <c:v>BLANCO</c:v>
                </c:pt>
                <c:pt idx="5">
                  <c:v>NULO</c:v>
                </c:pt>
              </c:strCache>
            </c:strRef>
          </c:cat>
          <c:val>
            <c:numRef>
              <c:f>ADMINISTRATIVA!$B$8:$B$13</c:f>
              <c:numCache>
                <c:formatCode>#,##0</c:formatCode>
                <c:ptCount val="6"/>
                <c:pt idx="0">
                  <c:v>1224</c:v>
                </c:pt>
                <c:pt idx="1">
                  <c:v>86</c:v>
                </c:pt>
                <c:pt idx="2">
                  <c:v>952</c:v>
                </c:pt>
                <c:pt idx="3">
                  <c:v>209</c:v>
                </c:pt>
                <c:pt idx="4">
                  <c:v>97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52-4476-B006-77D2890E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11" r="0.75000000000000011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20</xdr:row>
      <xdr:rowOff>38100</xdr:rowOff>
    </xdr:from>
    <xdr:to>
      <xdr:col>20</xdr:col>
      <xdr:colOff>457200</xdr:colOff>
      <xdr:row>69</xdr:row>
      <xdr:rowOff>0</xdr:rowOff>
    </xdr:to>
    <xdr:graphicFrame macro="">
      <xdr:nvGraphicFramePr>
        <xdr:cNvPr id="11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16</xdr:row>
      <xdr:rowOff>38100</xdr:rowOff>
    </xdr:from>
    <xdr:to>
      <xdr:col>20</xdr:col>
      <xdr:colOff>457200</xdr:colOff>
      <xdr:row>69</xdr:row>
      <xdr:rowOff>7620</xdr:rowOff>
    </xdr:to>
    <xdr:graphicFrame macro="">
      <xdr:nvGraphicFramePr>
        <xdr:cNvPr id="4270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19</xdr:row>
      <xdr:rowOff>38100</xdr:rowOff>
    </xdr:from>
    <xdr:to>
      <xdr:col>20</xdr:col>
      <xdr:colOff>457200</xdr:colOff>
      <xdr:row>69</xdr:row>
      <xdr:rowOff>7620</xdr:rowOff>
    </xdr:to>
    <xdr:graphicFrame macro="">
      <xdr:nvGraphicFramePr>
        <xdr:cNvPr id="4280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16</xdr:row>
      <xdr:rowOff>53340</xdr:rowOff>
    </xdr:from>
    <xdr:to>
      <xdr:col>20</xdr:col>
      <xdr:colOff>457200</xdr:colOff>
      <xdr:row>68</xdr:row>
      <xdr:rowOff>160020</xdr:rowOff>
    </xdr:to>
    <xdr:graphicFrame macro="">
      <xdr:nvGraphicFramePr>
        <xdr:cNvPr id="4290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15</xdr:row>
      <xdr:rowOff>76200</xdr:rowOff>
    </xdr:from>
    <xdr:to>
      <xdr:col>20</xdr:col>
      <xdr:colOff>419100</xdr:colOff>
      <xdr:row>68</xdr:row>
      <xdr:rowOff>152400</xdr:rowOff>
    </xdr:to>
    <xdr:graphicFrame macro="">
      <xdr:nvGraphicFramePr>
        <xdr:cNvPr id="4300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zoomScale="120" zoomScaleNormal="120" workbookViewId="0">
      <selection activeCell="U19" sqref="U19"/>
    </sheetView>
  </sheetViews>
  <sheetFormatPr baseColWidth="10" defaultRowHeight="12.75" x14ac:dyDescent="0.2"/>
  <cols>
    <col min="1" max="1" width="34.42578125" bestFit="1" customWidth="1"/>
    <col min="2" max="2" width="8.140625" bestFit="1" customWidth="1"/>
    <col min="3" max="3" width="5.85546875" customWidth="1"/>
    <col min="4" max="12" width="6.7109375" customWidth="1"/>
    <col min="13" max="17" width="7.28515625" customWidth="1"/>
    <col min="18" max="18" width="9.28515625" bestFit="1" customWidth="1"/>
    <col min="19" max="21" width="7.28515625" customWidth="1"/>
  </cols>
  <sheetData>
    <row r="1" spans="1:31" ht="20.25" x14ac:dyDescent="0.3">
      <c r="A1" s="14" t="s">
        <v>0</v>
      </c>
    </row>
    <row r="2" spans="1:31" ht="15.75" x14ac:dyDescent="0.25">
      <c r="A2" s="2" t="s">
        <v>44</v>
      </c>
    </row>
    <row r="3" spans="1:31" ht="15.75" x14ac:dyDescent="0.25">
      <c r="A3" s="2" t="s">
        <v>45</v>
      </c>
    </row>
    <row r="4" spans="1:31" x14ac:dyDescent="0.2">
      <c r="A4" s="1" t="s">
        <v>69</v>
      </c>
    </row>
    <row r="5" spans="1:31" x14ac:dyDescent="0.2">
      <c r="A5" s="1"/>
    </row>
    <row r="6" spans="1:31" ht="23.25" x14ac:dyDescent="0.35">
      <c r="A6" s="15" t="s">
        <v>25</v>
      </c>
      <c r="D6" s="16">
        <v>79</v>
      </c>
      <c r="E6" s="16">
        <v>357</v>
      </c>
      <c r="F6" s="16">
        <v>59</v>
      </c>
      <c r="G6" s="16">
        <v>201</v>
      </c>
      <c r="H6" s="16">
        <v>340</v>
      </c>
      <c r="I6" s="16">
        <v>171</v>
      </c>
      <c r="J6" s="16">
        <v>469</v>
      </c>
      <c r="K6" s="16">
        <v>347</v>
      </c>
      <c r="L6" s="16">
        <v>172</v>
      </c>
      <c r="M6" s="16">
        <v>53</v>
      </c>
      <c r="N6" s="16">
        <v>41</v>
      </c>
      <c r="O6" s="16">
        <v>34</v>
      </c>
      <c r="P6" s="16">
        <v>69</v>
      </c>
      <c r="Q6" s="16">
        <v>60</v>
      </c>
      <c r="R6" s="16">
        <v>30</v>
      </c>
      <c r="S6" s="16">
        <v>163</v>
      </c>
      <c r="T6" s="16">
        <v>59</v>
      </c>
      <c r="U6" s="16">
        <v>148</v>
      </c>
    </row>
    <row r="7" spans="1:31" ht="15.75" x14ac:dyDescent="0.25">
      <c r="A7" s="5" t="s">
        <v>26</v>
      </c>
      <c r="B7" s="6" t="s">
        <v>3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25" x14ac:dyDescent="0.2">
      <c r="A8" s="8" t="s">
        <v>21</v>
      </c>
      <c r="B8" s="9">
        <f>SUM(D8:U8)</f>
        <v>1363</v>
      </c>
      <c r="C8" s="10">
        <f>IF($B$19=0,"",(B8/$B$19)*100)</f>
        <v>52.788536018590236</v>
      </c>
      <c r="D8" s="18">
        <v>19</v>
      </c>
      <c r="E8" s="18">
        <v>129</v>
      </c>
      <c r="F8" s="18">
        <v>36</v>
      </c>
      <c r="G8" s="18">
        <v>79</v>
      </c>
      <c r="H8" s="18">
        <v>238</v>
      </c>
      <c r="I8" s="18">
        <v>109</v>
      </c>
      <c r="J8" s="18">
        <v>250</v>
      </c>
      <c r="K8" s="18">
        <v>138</v>
      </c>
      <c r="L8" s="18">
        <v>92</v>
      </c>
      <c r="M8" s="18">
        <v>27</v>
      </c>
      <c r="N8" s="18"/>
      <c r="O8" s="18">
        <v>21</v>
      </c>
      <c r="P8" s="18">
        <v>43</v>
      </c>
      <c r="Q8" s="18">
        <v>36</v>
      </c>
      <c r="R8" s="18">
        <v>17</v>
      </c>
      <c r="S8" s="18"/>
      <c r="T8" s="18">
        <v>40</v>
      </c>
      <c r="U8" s="19">
        <v>89</v>
      </c>
    </row>
    <row r="9" spans="1:31" ht="14.25" x14ac:dyDescent="0.2">
      <c r="A9" s="8" t="s">
        <v>39</v>
      </c>
      <c r="B9" s="9">
        <f t="shared" ref="B9:B16" si="0">SUM(D9:U9)</f>
        <v>43</v>
      </c>
      <c r="C9" s="10">
        <f t="shared" ref="C9:C16" si="1">IF($B$19=0,"",(B9/$B$19)*100)</f>
        <v>1.6653756777691713</v>
      </c>
      <c r="D9" s="18">
        <v>0</v>
      </c>
      <c r="E9" s="18">
        <v>29</v>
      </c>
      <c r="F9" s="18">
        <v>0</v>
      </c>
      <c r="G9" s="18">
        <v>1</v>
      </c>
      <c r="H9" s="18">
        <v>0</v>
      </c>
      <c r="I9" s="18">
        <v>1</v>
      </c>
      <c r="J9" s="18">
        <v>0</v>
      </c>
      <c r="K9" s="18">
        <v>0</v>
      </c>
      <c r="L9" s="18">
        <v>4</v>
      </c>
      <c r="M9" s="18">
        <v>0</v>
      </c>
      <c r="N9" s="18"/>
      <c r="O9" s="18">
        <v>0</v>
      </c>
      <c r="P9" s="18">
        <v>0</v>
      </c>
      <c r="Q9" s="18">
        <v>0</v>
      </c>
      <c r="R9" s="18">
        <v>0</v>
      </c>
      <c r="S9" s="18"/>
      <c r="T9" s="18">
        <v>0</v>
      </c>
      <c r="U9" s="19">
        <v>8</v>
      </c>
    </row>
    <row r="10" spans="1:31" ht="14.25" x14ac:dyDescent="0.2">
      <c r="A10" s="8" t="s">
        <v>20</v>
      </c>
      <c r="B10" s="9">
        <f t="shared" si="0"/>
        <v>862</v>
      </c>
      <c r="C10" s="10">
        <f t="shared" si="1"/>
        <v>33.384972889233147</v>
      </c>
      <c r="D10" s="18">
        <v>26</v>
      </c>
      <c r="E10" s="18">
        <v>141</v>
      </c>
      <c r="F10" s="18">
        <v>19</v>
      </c>
      <c r="G10" s="18">
        <v>98</v>
      </c>
      <c r="H10" s="18">
        <v>61</v>
      </c>
      <c r="I10" s="18">
        <v>50</v>
      </c>
      <c r="J10" s="18">
        <v>171</v>
      </c>
      <c r="K10" s="18">
        <v>121</v>
      </c>
      <c r="L10" s="18">
        <v>49</v>
      </c>
      <c r="M10" s="18">
        <v>9</v>
      </c>
      <c r="N10" s="18"/>
      <c r="O10" s="18">
        <v>12</v>
      </c>
      <c r="P10" s="18">
        <v>24</v>
      </c>
      <c r="Q10" s="18">
        <v>19</v>
      </c>
      <c r="R10" s="18">
        <v>11</v>
      </c>
      <c r="S10" s="18"/>
      <c r="T10" s="18">
        <v>14</v>
      </c>
      <c r="U10" s="19">
        <v>37</v>
      </c>
    </row>
    <row r="11" spans="1:31" ht="14.25" x14ac:dyDescent="0.2">
      <c r="A11" s="8" t="s">
        <v>40</v>
      </c>
      <c r="B11" s="9">
        <f t="shared" si="0"/>
        <v>48</v>
      </c>
      <c r="C11" s="10">
        <f t="shared" si="1"/>
        <v>1.8590240123934934</v>
      </c>
      <c r="D11" s="18">
        <v>29</v>
      </c>
      <c r="E11" s="18">
        <v>4</v>
      </c>
      <c r="F11" s="18">
        <v>0</v>
      </c>
      <c r="G11" s="18">
        <v>0</v>
      </c>
      <c r="H11" s="18">
        <v>0</v>
      </c>
      <c r="I11" s="18">
        <v>0</v>
      </c>
      <c r="J11" s="18">
        <v>3</v>
      </c>
      <c r="K11" s="18">
        <v>1</v>
      </c>
      <c r="L11" s="18">
        <v>3</v>
      </c>
      <c r="M11" s="18">
        <v>3</v>
      </c>
      <c r="N11" s="18"/>
      <c r="O11" s="18">
        <v>0</v>
      </c>
      <c r="P11" s="18">
        <v>0</v>
      </c>
      <c r="Q11" s="18">
        <v>2</v>
      </c>
      <c r="R11" s="18">
        <v>1</v>
      </c>
      <c r="S11" s="18"/>
      <c r="T11" s="18">
        <v>1</v>
      </c>
      <c r="U11" s="19">
        <v>1</v>
      </c>
    </row>
    <row r="12" spans="1:31" ht="14.25" x14ac:dyDescent="0.2">
      <c r="A12" s="8" t="s">
        <v>41</v>
      </c>
      <c r="B12" s="9">
        <f t="shared" si="0"/>
        <v>4</v>
      </c>
      <c r="C12" s="10">
        <f t="shared" si="1"/>
        <v>0.15491866769945781</v>
      </c>
      <c r="D12" s="18">
        <v>0</v>
      </c>
      <c r="E12" s="18">
        <v>3</v>
      </c>
      <c r="F12" s="18">
        <v>0</v>
      </c>
      <c r="G12" s="18">
        <v>0</v>
      </c>
      <c r="H12" s="18">
        <v>0</v>
      </c>
      <c r="I12" s="18">
        <v>0</v>
      </c>
      <c r="J12" s="18">
        <v>1</v>
      </c>
      <c r="K12" s="18">
        <v>0</v>
      </c>
      <c r="L12" s="18">
        <v>0</v>
      </c>
      <c r="M12" s="18">
        <v>0</v>
      </c>
      <c r="N12" s="18"/>
      <c r="O12" s="18">
        <v>0</v>
      </c>
      <c r="P12" s="18">
        <v>0</v>
      </c>
      <c r="Q12" s="18">
        <v>0</v>
      </c>
      <c r="R12" s="18">
        <v>0</v>
      </c>
      <c r="S12" s="18"/>
      <c r="T12" s="18">
        <v>0</v>
      </c>
      <c r="U12" s="19">
        <v>0</v>
      </c>
    </row>
    <row r="13" spans="1:31" ht="14.25" x14ac:dyDescent="0.2">
      <c r="A13" s="8" t="s">
        <v>1</v>
      </c>
      <c r="B13" s="9">
        <f t="shared" si="0"/>
        <v>140</v>
      </c>
      <c r="C13" s="10">
        <f t="shared" si="1"/>
        <v>5.4221533694810224</v>
      </c>
      <c r="D13" s="18">
        <v>1</v>
      </c>
      <c r="E13" s="18">
        <v>19</v>
      </c>
      <c r="F13" s="18">
        <v>3</v>
      </c>
      <c r="G13" s="18">
        <v>11</v>
      </c>
      <c r="H13" s="18">
        <v>17</v>
      </c>
      <c r="I13" s="18">
        <v>6</v>
      </c>
      <c r="J13" s="18">
        <v>15</v>
      </c>
      <c r="K13" s="18">
        <v>43</v>
      </c>
      <c r="L13" s="18">
        <v>6</v>
      </c>
      <c r="M13" s="18">
        <v>10</v>
      </c>
      <c r="N13" s="18"/>
      <c r="O13" s="18">
        <v>0</v>
      </c>
      <c r="P13" s="18">
        <v>1</v>
      </c>
      <c r="Q13" s="18">
        <v>1</v>
      </c>
      <c r="R13" s="18">
        <v>1</v>
      </c>
      <c r="S13" s="18"/>
      <c r="T13" s="18">
        <v>2</v>
      </c>
      <c r="U13" s="19">
        <v>4</v>
      </c>
    </row>
    <row r="14" spans="1:31" ht="14.25" x14ac:dyDescent="0.2">
      <c r="A14" s="8" t="s">
        <v>42</v>
      </c>
      <c r="B14" s="9">
        <f t="shared" si="0"/>
        <v>39</v>
      </c>
      <c r="C14" s="10">
        <f t="shared" si="1"/>
        <v>1.5104570100697134</v>
      </c>
      <c r="D14" s="18">
        <v>0</v>
      </c>
      <c r="E14" s="18">
        <v>7</v>
      </c>
      <c r="F14" s="18">
        <v>1</v>
      </c>
      <c r="G14" s="18">
        <v>5</v>
      </c>
      <c r="H14" s="18">
        <v>11</v>
      </c>
      <c r="I14" s="18">
        <v>1</v>
      </c>
      <c r="J14" s="18">
        <v>2</v>
      </c>
      <c r="K14" s="18">
        <v>8</v>
      </c>
      <c r="L14" s="18">
        <v>1</v>
      </c>
      <c r="M14" s="18">
        <v>0</v>
      </c>
      <c r="N14" s="18"/>
      <c r="O14" s="18">
        <v>1</v>
      </c>
      <c r="P14" s="18">
        <v>0</v>
      </c>
      <c r="Q14" s="18">
        <v>0</v>
      </c>
      <c r="R14" s="18">
        <v>0</v>
      </c>
      <c r="S14" s="18"/>
      <c r="T14" s="18">
        <v>1</v>
      </c>
      <c r="U14" s="19">
        <v>1</v>
      </c>
    </row>
    <row r="15" spans="1:31" ht="14.25" x14ac:dyDescent="0.2">
      <c r="A15" s="8" t="s">
        <v>37</v>
      </c>
      <c r="B15" s="9">
        <f t="shared" si="0"/>
        <v>15</v>
      </c>
      <c r="C15" s="10">
        <f t="shared" si="1"/>
        <v>0.58094500387296666</v>
      </c>
      <c r="D15" s="18">
        <v>0</v>
      </c>
      <c r="E15" s="18">
        <v>1</v>
      </c>
      <c r="F15" s="18">
        <v>0</v>
      </c>
      <c r="G15" s="18">
        <v>0</v>
      </c>
      <c r="H15" s="18">
        <v>1</v>
      </c>
      <c r="I15" s="18">
        <v>0</v>
      </c>
      <c r="J15" s="18">
        <v>2</v>
      </c>
      <c r="K15" s="18">
        <v>10</v>
      </c>
      <c r="L15" s="18">
        <v>0</v>
      </c>
      <c r="M15" s="18">
        <v>0</v>
      </c>
      <c r="N15" s="18"/>
      <c r="O15" s="18">
        <v>0</v>
      </c>
      <c r="P15" s="18">
        <v>0</v>
      </c>
      <c r="Q15" s="18">
        <v>0</v>
      </c>
      <c r="R15" s="18">
        <v>0</v>
      </c>
      <c r="S15" s="18"/>
      <c r="T15" s="18">
        <v>1</v>
      </c>
      <c r="U15" s="19">
        <v>0</v>
      </c>
    </row>
    <row r="16" spans="1:31" ht="14.25" x14ac:dyDescent="0.2">
      <c r="A16" s="8" t="s">
        <v>43</v>
      </c>
      <c r="B16" s="9">
        <f t="shared" si="0"/>
        <v>23</v>
      </c>
      <c r="C16" s="10">
        <f t="shared" si="1"/>
        <v>0.89078233927188233</v>
      </c>
      <c r="D16" s="18">
        <v>1</v>
      </c>
      <c r="E16" s="18">
        <v>3</v>
      </c>
      <c r="F16" s="18">
        <v>0</v>
      </c>
      <c r="G16" s="18">
        <v>0</v>
      </c>
      <c r="H16" s="18">
        <v>0</v>
      </c>
      <c r="I16" s="18">
        <v>0</v>
      </c>
      <c r="J16" s="18">
        <v>2</v>
      </c>
      <c r="K16" s="18">
        <v>9</v>
      </c>
      <c r="L16" s="18">
        <v>7</v>
      </c>
      <c r="M16" s="18">
        <v>0</v>
      </c>
      <c r="N16" s="18"/>
      <c r="O16" s="18">
        <v>0</v>
      </c>
      <c r="P16" s="18">
        <v>0</v>
      </c>
      <c r="Q16" s="18">
        <v>0</v>
      </c>
      <c r="R16" s="18">
        <v>0</v>
      </c>
      <c r="S16" s="18"/>
      <c r="T16" s="18">
        <v>0</v>
      </c>
      <c r="U16" s="19">
        <v>1</v>
      </c>
    </row>
    <row r="17" spans="1:21" ht="14.25" x14ac:dyDescent="0.2">
      <c r="A17" s="8" t="s">
        <v>23</v>
      </c>
      <c r="B17" s="9">
        <f>SUM(D17:U17)</f>
        <v>29</v>
      </c>
      <c r="C17" s="10">
        <f>IF($B$19=0,"",(B17/$B$19)*100)</f>
        <v>1.1231603408210689</v>
      </c>
      <c r="D17" s="18">
        <v>1</v>
      </c>
      <c r="E17" s="18">
        <v>3</v>
      </c>
      <c r="F17" s="18">
        <v>0</v>
      </c>
      <c r="G17" s="18">
        <v>2</v>
      </c>
      <c r="H17" s="18">
        <v>6</v>
      </c>
      <c r="I17" s="18">
        <v>0</v>
      </c>
      <c r="J17" s="18">
        <v>6</v>
      </c>
      <c r="K17" s="18">
        <v>4</v>
      </c>
      <c r="L17" s="18">
        <v>4</v>
      </c>
      <c r="M17" s="18">
        <v>0</v>
      </c>
      <c r="N17" s="18"/>
      <c r="O17" s="18">
        <v>1</v>
      </c>
      <c r="P17" s="18">
        <v>1</v>
      </c>
      <c r="Q17" s="18">
        <v>0</v>
      </c>
      <c r="R17" s="18">
        <v>0</v>
      </c>
      <c r="S17" s="18"/>
      <c r="T17" s="18">
        <v>0</v>
      </c>
      <c r="U17" s="19">
        <v>1</v>
      </c>
    </row>
    <row r="18" spans="1:21" ht="14.25" x14ac:dyDescent="0.2">
      <c r="A18" s="8" t="s">
        <v>2</v>
      </c>
      <c r="B18" s="9">
        <f>SUM(D18:U18)</f>
        <v>16</v>
      </c>
      <c r="C18" s="10">
        <f>IF($B$19=0,"",(B18/$B$19)*100)</f>
        <v>0.61967467079783123</v>
      </c>
      <c r="D18" s="18">
        <v>1</v>
      </c>
      <c r="E18" s="18">
        <v>5</v>
      </c>
      <c r="F18" s="18">
        <v>0</v>
      </c>
      <c r="G18" s="18">
        <v>2</v>
      </c>
      <c r="H18" s="18">
        <v>1</v>
      </c>
      <c r="I18" s="18">
        <v>1</v>
      </c>
      <c r="J18" s="18">
        <v>1</v>
      </c>
      <c r="K18" s="18">
        <v>2</v>
      </c>
      <c r="L18" s="18">
        <v>1</v>
      </c>
      <c r="M18" s="18">
        <v>2</v>
      </c>
      <c r="N18" s="18"/>
      <c r="O18" s="18">
        <v>0</v>
      </c>
      <c r="P18" s="18">
        <v>0</v>
      </c>
      <c r="Q18" s="18">
        <v>0</v>
      </c>
      <c r="R18" s="18">
        <v>0</v>
      </c>
      <c r="S18" s="18"/>
      <c r="T18" s="18">
        <v>0</v>
      </c>
      <c r="U18" s="19">
        <v>0</v>
      </c>
    </row>
    <row r="19" spans="1:21" ht="14.25" x14ac:dyDescent="0.2">
      <c r="A19" s="8" t="s">
        <v>5</v>
      </c>
      <c r="B19" s="9">
        <f t="shared" ref="B19:U19" si="2">SUM(B8:B18)</f>
        <v>2582</v>
      </c>
      <c r="C19" s="10">
        <f t="shared" si="2"/>
        <v>100</v>
      </c>
      <c r="D19" s="8">
        <f t="shared" si="2"/>
        <v>78</v>
      </c>
      <c r="E19" s="8">
        <f t="shared" si="2"/>
        <v>344</v>
      </c>
      <c r="F19" s="8">
        <f t="shared" si="2"/>
        <v>59</v>
      </c>
      <c r="G19" s="8">
        <f t="shared" si="2"/>
        <v>198</v>
      </c>
      <c r="H19" s="8">
        <f t="shared" si="2"/>
        <v>335</v>
      </c>
      <c r="I19" s="8">
        <f t="shared" si="2"/>
        <v>168</v>
      </c>
      <c r="J19" s="8">
        <f t="shared" si="2"/>
        <v>453</v>
      </c>
      <c r="K19" s="8">
        <f t="shared" si="2"/>
        <v>336</v>
      </c>
      <c r="L19" s="8">
        <f t="shared" si="2"/>
        <v>167</v>
      </c>
      <c r="M19" s="8">
        <f t="shared" si="2"/>
        <v>51</v>
      </c>
      <c r="N19" s="8">
        <f t="shared" si="2"/>
        <v>0</v>
      </c>
      <c r="O19" s="8">
        <f t="shared" si="2"/>
        <v>35</v>
      </c>
      <c r="P19" s="8">
        <f t="shared" si="2"/>
        <v>69</v>
      </c>
      <c r="Q19" s="8">
        <f t="shared" si="2"/>
        <v>58</v>
      </c>
      <c r="R19" s="8">
        <f t="shared" si="2"/>
        <v>30</v>
      </c>
      <c r="S19" s="8">
        <f t="shared" si="2"/>
        <v>0</v>
      </c>
      <c r="T19" s="8">
        <f t="shared" si="2"/>
        <v>59</v>
      </c>
      <c r="U19" s="8">
        <f t="shared" si="2"/>
        <v>142</v>
      </c>
    </row>
    <row r="20" spans="1:21" s="3" customFormat="1" ht="14.25" x14ac:dyDescent="0.2">
      <c r="B20" s="4"/>
      <c r="D20" s="3">
        <f>IF(D19&gt;0,1,0)</f>
        <v>1</v>
      </c>
      <c r="E20" s="3">
        <f t="shared" ref="E20:L20" si="3">IF(E19&gt;0,1,0)</f>
        <v>1</v>
      </c>
      <c r="F20" s="3">
        <f t="shared" si="3"/>
        <v>1</v>
      </c>
      <c r="G20" s="3">
        <f t="shared" si="3"/>
        <v>1</v>
      </c>
      <c r="H20" s="3">
        <f t="shared" si="3"/>
        <v>1</v>
      </c>
      <c r="I20" s="3">
        <f t="shared" si="3"/>
        <v>1</v>
      </c>
      <c r="J20" s="3">
        <f t="shared" si="3"/>
        <v>1</v>
      </c>
      <c r="K20" s="3">
        <f t="shared" si="3"/>
        <v>1</v>
      </c>
      <c r="L20" s="3">
        <f t="shared" si="3"/>
        <v>1</v>
      </c>
      <c r="M20" s="3">
        <f t="shared" ref="M20:U20" si="4">IF(M19&gt;0,1,0)</f>
        <v>1</v>
      </c>
      <c r="N20" s="3">
        <f t="shared" si="4"/>
        <v>0</v>
      </c>
      <c r="O20" s="3">
        <f t="shared" si="4"/>
        <v>1</v>
      </c>
      <c r="P20" s="3">
        <f t="shared" si="4"/>
        <v>1</v>
      </c>
      <c r="Q20" s="3">
        <f t="shared" si="4"/>
        <v>1</v>
      </c>
      <c r="R20" s="3">
        <f t="shared" si="4"/>
        <v>1</v>
      </c>
      <c r="S20" s="3">
        <f t="shared" si="4"/>
        <v>0</v>
      </c>
      <c r="T20" s="3">
        <f t="shared" si="4"/>
        <v>1</v>
      </c>
      <c r="U20" s="3">
        <f t="shared" si="4"/>
        <v>1</v>
      </c>
    </row>
    <row r="21" spans="1:21" ht="14.25" x14ac:dyDescent="0.2">
      <c r="B21" s="4"/>
    </row>
    <row r="22" spans="1:21" ht="14.25" x14ac:dyDescent="0.2">
      <c r="A22" s="7" t="s">
        <v>18</v>
      </c>
      <c r="B22" s="7">
        <f>SUM(D6:U6)</f>
        <v>2852</v>
      </c>
      <c r="C22" s="13">
        <f>B19/B22*100</f>
        <v>90.532959326788216</v>
      </c>
    </row>
    <row r="23" spans="1:21" ht="14.25" x14ac:dyDescent="0.2">
      <c r="A23" s="7" t="s">
        <v>19</v>
      </c>
      <c r="B23" s="7">
        <f>B22*0.6</f>
        <v>1711.2</v>
      </c>
      <c r="C23" s="11"/>
    </row>
    <row r="24" spans="1:21" ht="14.25" x14ac:dyDescent="0.2">
      <c r="A24" s="7" t="s">
        <v>6</v>
      </c>
      <c r="B24" s="7">
        <v>18</v>
      </c>
      <c r="C24" s="11"/>
    </row>
    <row r="25" spans="1:21" ht="14.25" x14ac:dyDescent="0.2">
      <c r="A25" s="7" t="s">
        <v>16</v>
      </c>
      <c r="B25" s="7">
        <f>SUM(D20:U20)</f>
        <v>16</v>
      </c>
      <c r="C25" s="11"/>
    </row>
    <row r="26" spans="1:21" ht="14.25" x14ac:dyDescent="0.2">
      <c r="A26" s="7" t="s">
        <v>17</v>
      </c>
      <c r="B26" s="7">
        <f>B24-B25</f>
        <v>2</v>
      </c>
      <c r="C26" s="11"/>
    </row>
    <row r="27" spans="1:21" ht="14.25" x14ac:dyDescent="0.2">
      <c r="A27" s="7" t="s">
        <v>24</v>
      </c>
      <c r="B27" s="12" t="str">
        <f>IF(B1&gt;0.5,"SI","NO")</f>
        <v>NO</v>
      </c>
      <c r="C27" s="11"/>
    </row>
  </sheetData>
  <sheetProtection selectLockedCells="1"/>
  <phoneticPr fontId="4" type="noConversion"/>
  <printOptions horizontalCentered="1" verticalCentered="1"/>
  <pageMargins left="0.19685039370078741" right="0.19685039370078741" top="0.39370078740157483" bottom="0.39370078740157483" header="0" footer="0"/>
  <pageSetup scale="6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opLeftCell="I1" zoomScale="120" zoomScaleNormal="120" workbookViewId="0">
      <selection activeCell="U15" sqref="U15"/>
    </sheetView>
  </sheetViews>
  <sheetFormatPr baseColWidth="10" defaultRowHeight="12.75" x14ac:dyDescent="0.2"/>
  <cols>
    <col min="1" max="1" width="34.42578125" bestFit="1" customWidth="1"/>
    <col min="2" max="2" width="8.140625" bestFit="1" customWidth="1"/>
    <col min="3" max="3" width="5.85546875" customWidth="1"/>
    <col min="4" max="12" width="6.7109375" customWidth="1"/>
    <col min="13" max="17" width="7.28515625" customWidth="1"/>
    <col min="18" max="18" width="9.28515625" bestFit="1" customWidth="1"/>
    <col min="19" max="21" width="7.28515625" customWidth="1"/>
  </cols>
  <sheetData>
    <row r="1" spans="1:31" ht="20.25" x14ac:dyDescent="0.3">
      <c r="A1" s="14" t="s">
        <v>0</v>
      </c>
    </row>
    <row r="2" spans="1:31" ht="15.75" x14ac:dyDescent="0.25">
      <c r="A2" s="2" t="s">
        <v>44</v>
      </c>
    </row>
    <row r="3" spans="1:31" ht="15.75" x14ac:dyDescent="0.25">
      <c r="A3" s="2" t="s">
        <v>45</v>
      </c>
    </row>
    <row r="4" spans="1:31" x14ac:dyDescent="0.2">
      <c r="A4" s="1" t="s">
        <v>69</v>
      </c>
    </row>
    <row r="5" spans="1:31" x14ac:dyDescent="0.2">
      <c r="A5" s="1"/>
    </row>
    <row r="6" spans="1:31" ht="23.25" x14ac:dyDescent="0.35">
      <c r="A6" s="15" t="s">
        <v>46</v>
      </c>
      <c r="D6" s="16">
        <v>79</v>
      </c>
      <c r="E6" s="16">
        <v>357</v>
      </c>
      <c r="F6" s="16">
        <v>59</v>
      </c>
      <c r="G6" s="16">
        <v>201</v>
      </c>
      <c r="H6" s="16">
        <v>340</v>
      </c>
      <c r="I6" s="16">
        <v>171</v>
      </c>
      <c r="J6" s="16">
        <v>469</v>
      </c>
      <c r="K6" s="16">
        <v>347</v>
      </c>
      <c r="L6" s="16">
        <v>172</v>
      </c>
      <c r="M6" s="16">
        <v>53</v>
      </c>
      <c r="N6" s="16">
        <v>41</v>
      </c>
      <c r="O6" s="16">
        <v>34</v>
      </c>
      <c r="P6" s="16">
        <v>69</v>
      </c>
      <c r="Q6" s="16">
        <v>60</v>
      </c>
      <c r="R6" s="16">
        <v>30</v>
      </c>
      <c r="S6" s="16">
        <v>163</v>
      </c>
      <c r="T6" s="16">
        <v>59</v>
      </c>
      <c r="U6" s="16">
        <v>148</v>
      </c>
    </row>
    <row r="7" spans="1:31" ht="15.75" x14ac:dyDescent="0.25">
      <c r="A7" s="5" t="s">
        <v>26</v>
      </c>
      <c r="B7" s="6" t="s">
        <v>3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25" x14ac:dyDescent="0.2">
      <c r="A8" s="17" t="s">
        <v>47</v>
      </c>
      <c r="B8" s="9">
        <f t="shared" ref="B8:B14" si="0">SUM(D8:U8)</f>
        <v>1024</v>
      </c>
      <c r="C8" s="10">
        <f t="shared" ref="C8:C14" si="1">IF($B$15=0,"",(B8/$B$15)*100)</f>
        <v>39.659178931061199</v>
      </c>
      <c r="D8" s="18">
        <v>17</v>
      </c>
      <c r="E8" s="18">
        <v>201</v>
      </c>
      <c r="F8" s="18">
        <v>31</v>
      </c>
      <c r="G8" s="18">
        <v>39</v>
      </c>
      <c r="H8" s="18">
        <v>174</v>
      </c>
      <c r="I8" s="18">
        <v>74</v>
      </c>
      <c r="J8" s="18">
        <v>123</v>
      </c>
      <c r="K8" s="18">
        <v>80</v>
      </c>
      <c r="L8" s="18">
        <v>71</v>
      </c>
      <c r="M8" s="18">
        <v>14</v>
      </c>
      <c r="N8" s="18"/>
      <c r="O8" s="18">
        <v>19</v>
      </c>
      <c r="P8" s="18">
        <v>33</v>
      </c>
      <c r="Q8" s="18">
        <v>30</v>
      </c>
      <c r="R8" s="18">
        <v>14</v>
      </c>
      <c r="S8" s="18"/>
      <c r="T8" s="18">
        <v>27</v>
      </c>
      <c r="U8" s="19">
        <v>77</v>
      </c>
    </row>
    <row r="9" spans="1:31" ht="14.25" x14ac:dyDescent="0.2">
      <c r="A9" s="17" t="s">
        <v>48</v>
      </c>
      <c r="B9" s="9">
        <f t="shared" si="0"/>
        <v>74</v>
      </c>
      <c r="C9" s="10">
        <f t="shared" si="1"/>
        <v>2.8659953524399691</v>
      </c>
      <c r="D9" s="18">
        <v>4</v>
      </c>
      <c r="E9" s="18">
        <v>2</v>
      </c>
      <c r="F9" s="18">
        <v>1</v>
      </c>
      <c r="G9" s="18">
        <v>9</v>
      </c>
      <c r="H9" s="18">
        <v>9</v>
      </c>
      <c r="I9" s="18">
        <v>2</v>
      </c>
      <c r="J9" s="18">
        <v>1</v>
      </c>
      <c r="K9" s="18">
        <v>35</v>
      </c>
      <c r="L9" s="18">
        <v>1</v>
      </c>
      <c r="M9" s="18">
        <v>1</v>
      </c>
      <c r="N9" s="18"/>
      <c r="O9" s="18">
        <v>0</v>
      </c>
      <c r="P9" s="18">
        <v>1</v>
      </c>
      <c r="Q9" s="18">
        <v>0</v>
      </c>
      <c r="R9" s="18">
        <v>0</v>
      </c>
      <c r="S9" s="18"/>
      <c r="T9" s="18">
        <v>8</v>
      </c>
      <c r="U9" s="19">
        <v>0</v>
      </c>
    </row>
    <row r="10" spans="1:31" ht="14.25" x14ac:dyDescent="0.2">
      <c r="A10" s="17" t="s">
        <v>49</v>
      </c>
      <c r="B10" s="9">
        <f t="shared" si="0"/>
        <v>1057</v>
      </c>
      <c r="C10" s="10">
        <f t="shared" si="1"/>
        <v>40.93725793958172</v>
      </c>
      <c r="D10" s="18">
        <v>39</v>
      </c>
      <c r="E10" s="18">
        <v>93</v>
      </c>
      <c r="F10" s="18">
        <v>19</v>
      </c>
      <c r="G10" s="18">
        <v>74</v>
      </c>
      <c r="H10" s="18">
        <v>109</v>
      </c>
      <c r="I10" s="18">
        <v>55</v>
      </c>
      <c r="J10" s="18">
        <v>301</v>
      </c>
      <c r="K10" s="18">
        <v>148</v>
      </c>
      <c r="L10" s="18">
        <v>58</v>
      </c>
      <c r="M10" s="18">
        <v>26</v>
      </c>
      <c r="N10" s="18"/>
      <c r="O10" s="18">
        <v>12</v>
      </c>
      <c r="P10" s="18">
        <v>15</v>
      </c>
      <c r="Q10" s="18">
        <v>24</v>
      </c>
      <c r="R10" s="18">
        <v>12</v>
      </c>
      <c r="S10" s="18"/>
      <c r="T10" s="18">
        <v>19</v>
      </c>
      <c r="U10" s="19">
        <v>53</v>
      </c>
    </row>
    <row r="11" spans="1:31" ht="14.25" x14ac:dyDescent="0.2">
      <c r="A11" s="17" t="s">
        <v>50</v>
      </c>
      <c r="B11" s="9">
        <f t="shared" si="0"/>
        <v>304</v>
      </c>
      <c r="C11" s="10">
        <f t="shared" si="1"/>
        <v>11.773818745158792</v>
      </c>
      <c r="D11" s="18">
        <v>9</v>
      </c>
      <c r="E11" s="18">
        <v>28</v>
      </c>
      <c r="F11" s="18">
        <v>6</v>
      </c>
      <c r="G11" s="18">
        <v>73</v>
      </c>
      <c r="H11" s="18">
        <v>23</v>
      </c>
      <c r="I11" s="18">
        <v>29</v>
      </c>
      <c r="J11" s="18">
        <v>14</v>
      </c>
      <c r="K11" s="18">
        <v>56</v>
      </c>
      <c r="L11" s="18">
        <v>21</v>
      </c>
      <c r="M11" s="18">
        <v>5</v>
      </c>
      <c r="N11" s="18"/>
      <c r="O11" s="18">
        <v>3</v>
      </c>
      <c r="P11" s="18">
        <v>16</v>
      </c>
      <c r="Q11" s="18">
        <v>4</v>
      </c>
      <c r="R11" s="18">
        <v>4</v>
      </c>
      <c r="S11" s="18"/>
      <c r="T11" s="18">
        <v>5</v>
      </c>
      <c r="U11" s="19">
        <v>8</v>
      </c>
    </row>
    <row r="12" spans="1:31" ht="14.25" x14ac:dyDescent="0.2">
      <c r="A12" s="17" t="s">
        <v>51</v>
      </c>
      <c r="B12" s="9">
        <f t="shared" si="0"/>
        <v>29</v>
      </c>
      <c r="C12" s="10">
        <f t="shared" si="1"/>
        <v>1.1231603408210689</v>
      </c>
      <c r="D12" s="18">
        <v>3</v>
      </c>
      <c r="E12" s="18">
        <v>1</v>
      </c>
      <c r="F12" s="18">
        <v>0</v>
      </c>
      <c r="G12" s="18">
        <v>0</v>
      </c>
      <c r="H12" s="18">
        <v>1</v>
      </c>
      <c r="I12" s="18">
        <v>2</v>
      </c>
      <c r="J12" s="18">
        <v>1</v>
      </c>
      <c r="K12" s="18">
        <v>6</v>
      </c>
      <c r="L12" s="18">
        <v>12</v>
      </c>
      <c r="M12" s="18">
        <v>0</v>
      </c>
      <c r="N12" s="18"/>
      <c r="O12" s="18">
        <v>0</v>
      </c>
      <c r="P12" s="18">
        <v>1</v>
      </c>
      <c r="Q12" s="18">
        <v>0</v>
      </c>
      <c r="R12" s="18">
        <v>0</v>
      </c>
      <c r="S12" s="18"/>
      <c r="T12" s="18">
        <v>0</v>
      </c>
      <c r="U12" s="19">
        <v>2</v>
      </c>
    </row>
    <row r="13" spans="1:31" ht="14.25" x14ac:dyDescent="0.2">
      <c r="A13" s="8" t="s">
        <v>23</v>
      </c>
      <c r="B13" s="9">
        <f t="shared" si="0"/>
        <v>74</v>
      </c>
      <c r="C13" s="10">
        <f t="shared" si="1"/>
        <v>2.8659953524399691</v>
      </c>
      <c r="D13" s="18">
        <v>3</v>
      </c>
      <c r="E13" s="18">
        <v>12</v>
      </c>
      <c r="F13" s="18">
        <v>2</v>
      </c>
      <c r="G13" s="18">
        <v>3</v>
      </c>
      <c r="H13" s="18">
        <v>17</v>
      </c>
      <c r="I13" s="18">
        <v>6</v>
      </c>
      <c r="J13" s="18">
        <v>9</v>
      </c>
      <c r="K13" s="18">
        <v>8</v>
      </c>
      <c r="L13" s="18">
        <v>4</v>
      </c>
      <c r="M13" s="18">
        <v>5</v>
      </c>
      <c r="N13" s="18"/>
      <c r="O13" s="18">
        <v>1</v>
      </c>
      <c r="P13" s="18">
        <v>3</v>
      </c>
      <c r="Q13" s="18">
        <v>0</v>
      </c>
      <c r="R13" s="18">
        <v>0</v>
      </c>
      <c r="S13" s="18"/>
      <c r="T13" s="18">
        <v>0</v>
      </c>
      <c r="U13" s="19">
        <v>1</v>
      </c>
    </row>
    <row r="14" spans="1:31" ht="14.25" x14ac:dyDescent="0.2">
      <c r="A14" s="8" t="s">
        <v>2</v>
      </c>
      <c r="B14" s="9">
        <f t="shared" si="0"/>
        <v>20</v>
      </c>
      <c r="C14" s="10">
        <f t="shared" si="1"/>
        <v>0.77459333849728895</v>
      </c>
      <c r="D14" s="18">
        <v>3</v>
      </c>
      <c r="E14" s="18">
        <v>7</v>
      </c>
      <c r="F14" s="18">
        <v>0</v>
      </c>
      <c r="G14" s="18">
        <v>0</v>
      </c>
      <c r="H14" s="18">
        <v>2</v>
      </c>
      <c r="I14" s="18">
        <v>0</v>
      </c>
      <c r="J14" s="18">
        <v>4</v>
      </c>
      <c r="K14" s="18">
        <v>3</v>
      </c>
      <c r="L14" s="18">
        <v>0</v>
      </c>
      <c r="M14" s="18">
        <v>0</v>
      </c>
      <c r="N14" s="18"/>
      <c r="O14" s="18">
        <v>0</v>
      </c>
      <c r="P14" s="18">
        <v>0</v>
      </c>
      <c r="Q14" s="18">
        <v>0</v>
      </c>
      <c r="R14" s="18">
        <v>0</v>
      </c>
      <c r="S14" s="18"/>
      <c r="T14" s="18">
        <v>0</v>
      </c>
      <c r="U14" s="19">
        <v>1</v>
      </c>
    </row>
    <row r="15" spans="1:31" ht="14.25" x14ac:dyDescent="0.2">
      <c r="A15" s="8" t="s">
        <v>5</v>
      </c>
      <c r="B15" s="9">
        <f t="shared" ref="B15:U15" si="2">SUM(B8:B14)</f>
        <v>2582</v>
      </c>
      <c r="C15" s="10">
        <f t="shared" si="2"/>
        <v>100</v>
      </c>
      <c r="D15" s="8">
        <f t="shared" si="2"/>
        <v>78</v>
      </c>
      <c r="E15" s="8">
        <f t="shared" si="2"/>
        <v>344</v>
      </c>
      <c r="F15" s="8">
        <f t="shared" si="2"/>
        <v>59</v>
      </c>
      <c r="G15" s="8">
        <f t="shared" si="2"/>
        <v>198</v>
      </c>
      <c r="H15" s="8">
        <f t="shared" si="2"/>
        <v>335</v>
      </c>
      <c r="I15" s="8">
        <f t="shared" si="2"/>
        <v>168</v>
      </c>
      <c r="J15" s="8">
        <f t="shared" si="2"/>
        <v>453</v>
      </c>
      <c r="K15" s="8">
        <f t="shared" si="2"/>
        <v>336</v>
      </c>
      <c r="L15" s="8">
        <f t="shared" si="2"/>
        <v>167</v>
      </c>
      <c r="M15" s="8">
        <f t="shared" si="2"/>
        <v>51</v>
      </c>
      <c r="N15" s="8">
        <f t="shared" si="2"/>
        <v>0</v>
      </c>
      <c r="O15" s="8">
        <f t="shared" si="2"/>
        <v>35</v>
      </c>
      <c r="P15" s="8">
        <f t="shared" si="2"/>
        <v>69</v>
      </c>
      <c r="Q15" s="8">
        <f t="shared" si="2"/>
        <v>58</v>
      </c>
      <c r="R15" s="8">
        <f t="shared" si="2"/>
        <v>30</v>
      </c>
      <c r="S15" s="8">
        <f t="shared" si="2"/>
        <v>0</v>
      </c>
      <c r="T15" s="8">
        <f t="shared" si="2"/>
        <v>59</v>
      </c>
      <c r="U15" s="8">
        <f t="shared" si="2"/>
        <v>142</v>
      </c>
    </row>
    <row r="16" spans="1:31" s="3" customFormat="1" ht="14.25" x14ac:dyDescent="0.2">
      <c r="B16" s="4"/>
      <c r="D16" s="3">
        <f>IF(D15&gt;0,1,0)</f>
        <v>1</v>
      </c>
      <c r="E16" s="3">
        <f t="shared" ref="E16:U16" si="3">IF(E15&gt;0,1,0)</f>
        <v>1</v>
      </c>
      <c r="F16" s="3">
        <f t="shared" si="3"/>
        <v>1</v>
      </c>
      <c r="G16" s="3">
        <f t="shared" si="3"/>
        <v>1</v>
      </c>
      <c r="H16" s="3">
        <f t="shared" si="3"/>
        <v>1</v>
      </c>
      <c r="I16" s="3">
        <f t="shared" si="3"/>
        <v>1</v>
      </c>
      <c r="J16" s="3">
        <f t="shared" si="3"/>
        <v>1</v>
      </c>
      <c r="K16" s="3">
        <f t="shared" si="3"/>
        <v>1</v>
      </c>
      <c r="L16" s="3">
        <f t="shared" si="3"/>
        <v>1</v>
      </c>
      <c r="M16" s="3">
        <f t="shared" si="3"/>
        <v>1</v>
      </c>
      <c r="N16" s="3">
        <f t="shared" si="3"/>
        <v>0</v>
      </c>
      <c r="O16" s="3">
        <f t="shared" si="3"/>
        <v>1</v>
      </c>
      <c r="P16" s="3">
        <f t="shared" si="3"/>
        <v>1</v>
      </c>
      <c r="Q16" s="3">
        <f t="shared" si="3"/>
        <v>1</v>
      </c>
      <c r="R16" s="3">
        <f t="shared" si="3"/>
        <v>1</v>
      </c>
      <c r="S16" s="3">
        <f t="shared" si="3"/>
        <v>0</v>
      </c>
      <c r="T16" s="3">
        <f t="shared" si="3"/>
        <v>1</v>
      </c>
      <c r="U16" s="3">
        <f t="shared" si="3"/>
        <v>1</v>
      </c>
    </row>
    <row r="17" spans="1:3" ht="14.25" x14ac:dyDescent="0.2">
      <c r="B17" s="4"/>
    </row>
    <row r="18" spans="1:3" ht="14.25" x14ac:dyDescent="0.2">
      <c r="A18" s="7" t="s">
        <v>18</v>
      </c>
      <c r="B18" s="7">
        <f>SUM(D6:U6)</f>
        <v>2852</v>
      </c>
      <c r="C18" s="13">
        <f>B15/B18*100</f>
        <v>90.532959326788216</v>
      </c>
    </row>
    <row r="19" spans="1:3" ht="14.25" x14ac:dyDescent="0.2">
      <c r="A19" s="7" t="s">
        <v>19</v>
      </c>
      <c r="B19" s="7">
        <f>B18*0.6</f>
        <v>1711.2</v>
      </c>
      <c r="C19" s="11"/>
    </row>
    <row r="20" spans="1:3" ht="14.25" x14ac:dyDescent="0.2">
      <c r="A20" s="7" t="s">
        <v>6</v>
      </c>
      <c r="B20" s="7">
        <v>18</v>
      </c>
      <c r="C20" s="11"/>
    </row>
    <row r="21" spans="1:3" ht="14.25" x14ac:dyDescent="0.2">
      <c r="A21" s="7" t="s">
        <v>16</v>
      </c>
      <c r="B21" s="7">
        <f>SUM(D16:U16)</f>
        <v>16</v>
      </c>
      <c r="C21" s="11"/>
    </row>
    <row r="22" spans="1:3" ht="14.25" x14ac:dyDescent="0.2">
      <c r="A22" s="7" t="s">
        <v>17</v>
      </c>
      <c r="B22" s="7">
        <f>B20-B21</f>
        <v>2</v>
      </c>
      <c r="C22" s="11"/>
    </row>
    <row r="23" spans="1:3" ht="14.25" x14ac:dyDescent="0.2">
      <c r="A23" s="7" t="s">
        <v>24</v>
      </c>
      <c r="B23" s="12" t="str">
        <f>IF(B1&gt;0.5,"SI","NO")</f>
        <v>NO</v>
      </c>
      <c r="C23" s="11"/>
    </row>
  </sheetData>
  <sheetProtection selectLockedCells="1"/>
  <printOptions horizontalCentered="1" verticalCentered="1"/>
  <pageMargins left="0.19685039370078741" right="0.19685039370078741" top="0.39370078740157483" bottom="0.39370078740157483" header="0" footer="0"/>
  <pageSetup scale="6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opLeftCell="H1" zoomScale="120" zoomScaleNormal="120" workbookViewId="0">
      <selection activeCell="U18" sqref="U18"/>
    </sheetView>
  </sheetViews>
  <sheetFormatPr baseColWidth="10" defaultRowHeight="12.75" x14ac:dyDescent="0.2"/>
  <cols>
    <col min="1" max="1" width="34.42578125" bestFit="1" customWidth="1"/>
    <col min="2" max="2" width="8.140625" bestFit="1" customWidth="1"/>
    <col min="3" max="3" width="5.85546875" customWidth="1"/>
    <col min="4" max="12" width="6.7109375" customWidth="1"/>
    <col min="13" max="17" width="7.28515625" customWidth="1"/>
    <col min="18" max="18" width="9.28515625" bestFit="1" customWidth="1"/>
    <col min="19" max="21" width="7.28515625" customWidth="1"/>
  </cols>
  <sheetData>
    <row r="1" spans="1:31" ht="20.25" x14ac:dyDescent="0.3">
      <c r="A1" s="14" t="s">
        <v>0</v>
      </c>
    </row>
    <row r="2" spans="1:31" ht="15.75" x14ac:dyDescent="0.25">
      <c r="A2" s="2" t="s">
        <v>44</v>
      </c>
    </row>
    <row r="3" spans="1:31" ht="15.75" x14ac:dyDescent="0.25">
      <c r="A3" s="2" t="s">
        <v>45</v>
      </c>
    </row>
    <row r="4" spans="1:31" x14ac:dyDescent="0.2">
      <c r="A4" s="1" t="s">
        <v>69</v>
      </c>
    </row>
    <row r="5" spans="1:31" x14ac:dyDescent="0.2">
      <c r="A5" s="1"/>
    </row>
    <row r="6" spans="1:31" ht="23.25" x14ac:dyDescent="0.35">
      <c r="A6" s="15" t="s">
        <v>52</v>
      </c>
      <c r="D6" s="16">
        <v>79</v>
      </c>
      <c r="E6" s="16">
        <v>357</v>
      </c>
      <c r="F6" s="16">
        <v>59</v>
      </c>
      <c r="G6" s="16">
        <v>201</v>
      </c>
      <c r="H6" s="16">
        <v>340</v>
      </c>
      <c r="I6" s="16">
        <v>171</v>
      </c>
      <c r="J6" s="16">
        <v>469</v>
      </c>
      <c r="K6" s="16">
        <v>347</v>
      </c>
      <c r="L6" s="16">
        <v>172</v>
      </c>
      <c r="M6" s="16">
        <v>53</v>
      </c>
      <c r="N6" s="16">
        <v>41</v>
      </c>
      <c r="O6" s="16">
        <v>34</v>
      </c>
      <c r="P6" s="16">
        <v>69</v>
      </c>
      <c r="Q6" s="16">
        <v>60</v>
      </c>
      <c r="R6" s="16">
        <v>30</v>
      </c>
      <c r="S6" s="16">
        <v>163</v>
      </c>
      <c r="T6" s="16">
        <v>59</v>
      </c>
      <c r="U6" s="16">
        <v>148</v>
      </c>
    </row>
    <row r="7" spans="1:31" ht="15.75" x14ac:dyDescent="0.25">
      <c r="A7" s="5" t="s">
        <v>26</v>
      </c>
      <c r="B7" s="6" t="s">
        <v>3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25" x14ac:dyDescent="0.2">
      <c r="A8" s="17" t="s">
        <v>53</v>
      </c>
      <c r="B8" s="9">
        <f>SUM(D8:U8)</f>
        <v>1022</v>
      </c>
      <c r="C8" s="10">
        <f t="shared" ref="C8:C17" si="0">IF($B$18=0,"",(B8/$B$18)*100)</f>
        <v>39.658517656189368</v>
      </c>
      <c r="D8" s="18">
        <v>10</v>
      </c>
      <c r="E8" s="18">
        <v>103</v>
      </c>
      <c r="F8" s="18">
        <v>27</v>
      </c>
      <c r="G8" s="18">
        <v>56</v>
      </c>
      <c r="H8" s="18">
        <v>169</v>
      </c>
      <c r="I8" s="18">
        <v>64</v>
      </c>
      <c r="J8" s="18">
        <v>254</v>
      </c>
      <c r="K8" s="18">
        <v>69</v>
      </c>
      <c r="L8" s="18">
        <v>60</v>
      </c>
      <c r="M8" s="18">
        <v>18</v>
      </c>
      <c r="N8" s="18"/>
      <c r="O8" s="18">
        <v>14</v>
      </c>
      <c r="P8" s="18">
        <v>29</v>
      </c>
      <c r="Q8" s="18">
        <v>27</v>
      </c>
      <c r="R8" s="18">
        <v>14</v>
      </c>
      <c r="S8" s="18"/>
      <c r="T8" s="18">
        <v>35</v>
      </c>
      <c r="U8" s="19">
        <v>73</v>
      </c>
    </row>
    <row r="9" spans="1:31" ht="14.25" x14ac:dyDescent="0.2">
      <c r="A9" s="17" t="s">
        <v>54</v>
      </c>
      <c r="B9" s="9">
        <f t="shared" ref="B9:B15" si="1">SUM(D9:U9)</f>
        <v>117</v>
      </c>
      <c r="C9" s="10">
        <f t="shared" si="0"/>
        <v>4.540162980209546</v>
      </c>
      <c r="D9" s="18">
        <v>7</v>
      </c>
      <c r="E9" s="18">
        <v>2</v>
      </c>
      <c r="F9" s="18">
        <v>1</v>
      </c>
      <c r="G9" s="18">
        <v>17</v>
      </c>
      <c r="H9" s="18">
        <v>17</v>
      </c>
      <c r="I9" s="18">
        <v>4</v>
      </c>
      <c r="J9" s="18">
        <v>3</v>
      </c>
      <c r="K9" s="18">
        <v>48</v>
      </c>
      <c r="L9" s="18">
        <v>12</v>
      </c>
      <c r="M9" s="18">
        <v>0</v>
      </c>
      <c r="N9" s="18"/>
      <c r="O9" s="18">
        <v>1</v>
      </c>
      <c r="P9" s="18">
        <v>1</v>
      </c>
      <c r="Q9" s="18">
        <v>0</v>
      </c>
      <c r="R9" s="18">
        <v>1</v>
      </c>
      <c r="S9" s="18"/>
      <c r="T9" s="18">
        <v>0</v>
      </c>
      <c r="U9" s="19">
        <v>3</v>
      </c>
    </row>
    <row r="10" spans="1:31" ht="14.25" x14ac:dyDescent="0.2">
      <c r="A10" s="17" t="s">
        <v>55</v>
      </c>
      <c r="B10" s="9">
        <f t="shared" si="1"/>
        <v>696</v>
      </c>
      <c r="C10" s="10">
        <f t="shared" si="0"/>
        <v>27.0081490104773</v>
      </c>
      <c r="D10" s="18">
        <v>34</v>
      </c>
      <c r="E10" s="18">
        <v>156</v>
      </c>
      <c r="F10" s="18">
        <v>12</v>
      </c>
      <c r="G10" s="18">
        <v>68</v>
      </c>
      <c r="H10" s="18">
        <v>69</v>
      </c>
      <c r="I10" s="18">
        <v>35</v>
      </c>
      <c r="J10" s="18">
        <v>98</v>
      </c>
      <c r="K10" s="18">
        <v>78</v>
      </c>
      <c r="L10" s="18">
        <v>47</v>
      </c>
      <c r="M10" s="18">
        <v>4</v>
      </c>
      <c r="N10" s="18"/>
      <c r="O10" s="18">
        <v>12</v>
      </c>
      <c r="P10" s="18">
        <v>16</v>
      </c>
      <c r="Q10" s="18">
        <v>16</v>
      </c>
      <c r="R10" s="18">
        <v>8</v>
      </c>
      <c r="S10" s="18"/>
      <c r="T10" s="18">
        <v>7</v>
      </c>
      <c r="U10" s="19">
        <v>36</v>
      </c>
    </row>
    <row r="11" spans="1:31" ht="14.25" x14ac:dyDescent="0.2">
      <c r="A11" s="17" t="s">
        <v>56</v>
      </c>
      <c r="B11" s="9">
        <f t="shared" si="1"/>
        <v>143</v>
      </c>
      <c r="C11" s="10">
        <f t="shared" si="0"/>
        <v>5.5490880869227786</v>
      </c>
      <c r="D11" s="18">
        <v>11</v>
      </c>
      <c r="E11" s="18">
        <v>8</v>
      </c>
      <c r="F11" s="18">
        <v>1</v>
      </c>
      <c r="G11" s="18">
        <v>19</v>
      </c>
      <c r="H11" s="18">
        <v>17</v>
      </c>
      <c r="I11" s="18">
        <v>6</v>
      </c>
      <c r="J11" s="18">
        <v>10</v>
      </c>
      <c r="K11" s="18">
        <v>52</v>
      </c>
      <c r="L11" s="18">
        <v>6</v>
      </c>
      <c r="M11" s="18">
        <v>0</v>
      </c>
      <c r="N11" s="18"/>
      <c r="O11" s="18">
        <v>1</v>
      </c>
      <c r="P11" s="18">
        <v>4</v>
      </c>
      <c r="Q11" s="18">
        <v>3</v>
      </c>
      <c r="R11" s="18">
        <v>1</v>
      </c>
      <c r="S11" s="18"/>
      <c r="T11" s="18">
        <v>1</v>
      </c>
      <c r="U11" s="19">
        <v>3</v>
      </c>
    </row>
    <row r="12" spans="1:31" ht="14.25" x14ac:dyDescent="0.2">
      <c r="A12" s="17" t="s">
        <v>36</v>
      </c>
      <c r="B12" s="9">
        <f t="shared" si="1"/>
        <v>72</v>
      </c>
      <c r="C12" s="10">
        <f t="shared" si="0"/>
        <v>2.7939464493597206</v>
      </c>
      <c r="D12" s="18">
        <v>2</v>
      </c>
      <c r="E12" s="18">
        <v>4</v>
      </c>
      <c r="F12" s="18">
        <v>0</v>
      </c>
      <c r="G12" s="18">
        <v>3</v>
      </c>
      <c r="H12" s="18">
        <v>7</v>
      </c>
      <c r="I12" s="18">
        <v>5</v>
      </c>
      <c r="J12" s="18">
        <v>32</v>
      </c>
      <c r="K12" s="18">
        <v>4</v>
      </c>
      <c r="L12" s="18">
        <v>4</v>
      </c>
      <c r="M12" s="18">
        <v>0</v>
      </c>
      <c r="N12" s="18"/>
      <c r="O12" s="18">
        <v>1</v>
      </c>
      <c r="P12" s="18">
        <v>3</v>
      </c>
      <c r="Q12" s="18">
        <v>1</v>
      </c>
      <c r="R12" s="18">
        <v>1</v>
      </c>
      <c r="S12" s="18"/>
      <c r="T12" s="18">
        <v>1</v>
      </c>
      <c r="U12" s="19">
        <v>4</v>
      </c>
    </row>
    <row r="13" spans="1:31" ht="14.25" x14ac:dyDescent="0.2">
      <c r="A13" s="17" t="s">
        <v>57</v>
      </c>
      <c r="B13" s="9">
        <f t="shared" si="1"/>
        <v>236</v>
      </c>
      <c r="C13" s="10">
        <f t="shared" si="0"/>
        <v>9.1579355840124173</v>
      </c>
      <c r="D13" s="18">
        <v>3</v>
      </c>
      <c r="E13" s="18">
        <v>13</v>
      </c>
      <c r="F13" s="18">
        <v>15</v>
      </c>
      <c r="G13" s="18">
        <v>17</v>
      </c>
      <c r="H13" s="18">
        <v>26</v>
      </c>
      <c r="I13" s="18">
        <v>47</v>
      </c>
      <c r="J13" s="18">
        <v>39</v>
      </c>
      <c r="K13" s="18">
        <v>18</v>
      </c>
      <c r="L13" s="18">
        <v>18</v>
      </c>
      <c r="M13" s="18">
        <v>8</v>
      </c>
      <c r="N13" s="18"/>
      <c r="O13" s="18">
        <v>6</v>
      </c>
      <c r="P13" s="18">
        <v>6</v>
      </c>
      <c r="Q13" s="18">
        <v>5</v>
      </c>
      <c r="R13" s="18">
        <v>2</v>
      </c>
      <c r="S13" s="18"/>
      <c r="T13" s="18">
        <v>4</v>
      </c>
      <c r="U13" s="19">
        <v>9</v>
      </c>
    </row>
    <row r="14" spans="1:31" ht="14.25" x14ac:dyDescent="0.2">
      <c r="A14" s="17" t="s">
        <v>22</v>
      </c>
      <c r="B14" s="9">
        <f t="shared" si="1"/>
        <v>153</v>
      </c>
      <c r="C14" s="10">
        <f t="shared" si="0"/>
        <v>5.9371362048894065</v>
      </c>
      <c r="D14" s="18">
        <v>2</v>
      </c>
      <c r="E14" s="18">
        <v>46</v>
      </c>
      <c r="F14" s="18">
        <v>0</v>
      </c>
      <c r="G14" s="18">
        <v>6</v>
      </c>
      <c r="H14" s="18">
        <v>3</v>
      </c>
      <c r="I14" s="18">
        <v>1</v>
      </c>
      <c r="J14" s="18">
        <v>5</v>
      </c>
      <c r="K14" s="18">
        <v>28</v>
      </c>
      <c r="L14" s="18">
        <v>12</v>
      </c>
      <c r="M14" s="18">
        <v>17</v>
      </c>
      <c r="N14" s="18"/>
      <c r="O14" s="18">
        <v>0</v>
      </c>
      <c r="P14" s="18">
        <v>4</v>
      </c>
      <c r="Q14" s="18">
        <v>5</v>
      </c>
      <c r="R14" s="18">
        <v>2</v>
      </c>
      <c r="S14" s="18"/>
      <c r="T14" s="18">
        <v>11</v>
      </c>
      <c r="U14" s="19">
        <v>11</v>
      </c>
    </row>
    <row r="15" spans="1:31" ht="14.25" x14ac:dyDescent="0.2">
      <c r="A15" s="17" t="s">
        <v>58</v>
      </c>
      <c r="B15" s="9">
        <f t="shared" si="1"/>
        <v>63</v>
      </c>
      <c r="C15" s="10">
        <f t="shared" si="0"/>
        <v>2.4447031431897557</v>
      </c>
      <c r="D15" s="18">
        <v>2</v>
      </c>
      <c r="E15" s="18">
        <v>6</v>
      </c>
      <c r="F15" s="18">
        <v>1</v>
      </c>
      <c r="G15" s="18">
        <v>6</v>
      </c>
      <c r="H15" s="18">
        <v>8</v>
      </c>
      <c r="I15" s="18">
        <v>1</v>
      </c>
      <c r="J15" s="18">
        <v>2</v>
      </c>
      <c r="K15" s="18">
        <v>31</v>
      </c>
      <c r="L15" s="18">
        <v>2</v>
      </c>
      <c r="M15" s="18">
        <v>3</v>
      </c>
      <c r="N15" s="18"/>
      <c r="O15" s="18">
        <v>0</v>
      </c>
      <c r="P15" s="18">
        <v>0</v>
      </c>
      <c r="Q15" s="18">
        <v>0</v>
      </c>
      <c r="R15" s="18">
        <v>0</v>
      </c>
      <c r="S15" s="18"/>
      <c r="T15" s="18">
        <v>0</v>
      </c>
      <c r="U15" s="19">
        <v>1</v>
      </c>
    </row>
    <row r="16" spans="1:31" ht="14.25" x14ac:dyDescent="0.2">
      <c r="A16" s="8" t="s">
        <v>23</v>
      </c>
      <c r="B16" s="9">
        <f>SUM(D16:U16)</f>
        <v>62</v>
      </c>
      <c r="C16" s="10">
        <f t="shared" si="0"/>
        <v>2.4058983313930931</v>
      </c>
      <c r="D16" s="18">
        <v>4</v>
      </c>
      <c r="E16" s="18">
        <v>5</v>
      </c>
      <c r="F16" s="18">
        <v>2</v>
      </c>
      <c r="G16" s="18">
        <v>5</v>
      </c>
      <c r="H16" s="18">
        <v>16</v>
      </c>
      <c r="I16" s="18">
        <v>0</v>
      </c>
      <c r="J16" s="18">
        <v>9</v>
      </c>
      <c r="K16" s="18">
        <v>6</v>
      </c>
      <c r="L16" s="18">
        <v>5</v>
      </c>
      <c r="M16" s="18">
        <v>1</v>
      </c>
      <c r="N16" s="18"/>
      <c r="O16" s="18">
        <v>0</v>
      </c>
      <c r="P16" s="18">
        <v>6</v>
      </c>
      <c r="Q16" s="18">
        <v>1</v>
      </c>
      <c r="R16" s="18">
        <v>1</v>
      </c>
      <c r="S16" s="18"/>
      <c r="T16" s="18">
        <v>0</v>
      </c>
      <c r="U16" s="19">
        <v>1</v>
      </c>
    </row>
    <row r="17" spans="1:21" ht="14.25" x14ac:dyDescent="0.2">
      <c r="A17" s="8" t="s">
        <v>2</v>
      </c>
      <c r="B17" s="9">
        <f>SUM(D17:U17)</f>
        <v>13</v>
      </c>
      <c r="C17" s="10">
        <f t="shared" si="0"/>
        <v>0.50446255335661627</v>
      </c>
      <c r="D17" s="18">
        <v>3</v>
      </c>
      <c r="E17" s="18">
        <v>1</v>
      </c>
      <c r="F17" s="18">
        <v>0</v>
      </c>
      <c r="G17" s="18">
        <v>1</v>
      </c>
      <c r="H17" s="18">
        <v>3</v>
      </c>
      <c r="I17" s="18">
        <v>0</v>
      </c>
      <c r="J17" s="18">
        <v>1</v>
      </c>
      <c r="K17" s="18">
        <v>2</v>
      </c>
      <c r="L17" s="18">
        <v>1</v>
      </c>
      <c r="M17" s="18">
        <v>0</v>
      </c>
      <c r="N17" s="18"/>
      <c r="O17" s="18">
        <v>0</v>
      </c>
      <c r="P17" s="18">
        <v>0</v>
      </c>
      <c r="Q17" s="18">
        <v>0</v>
      </c>
      <c r="R17" s="18">
        <v>0</v>
      </c>
      <c r="S17" s="18"/>
      <c r="T17" s="18">
        <v>0</v>
      </c>
      <c r="U17" s="19">
        <v>1</v>
      </c>
    </row>
    <row r="18" spans="1:21" ht="14.25" x14ac:dyDescent="0.2">
      <c r="A18" s="8" t="s">
        <v>5</v>
      </c>
      <c r="B18" s="9">
        <f t="shared" ref="B18:U18" si="2">SUM(B8:B17)</f>
        <v>2577</v>
      </c>
      <c r="C18" s="10">
        <f t="shared" si="2"/>
        <v>100.00000000000001</v>
      </c>
      <c r="D18" s="8">
        <f t="shared" si="2"/>
        <v>78</v>
      </c>
      <c r="E18" s="8">
        <f t="shared" si="2"/>
        <v>344</v>
      </c>
      <c r="F18" s="8">
        <f t="shared" si="2"/>
        <v>59</v>
      </c>
      <c r="G18" s="8">
        <f t="shared" si="2"/>
        <v>198</v>
      </c>
      <c r="H18" s="8">
        <f t="shared" si="2"/>
        <v>335</v>
      </c>
      <c r="I18" s="8">
        <f t="shared" si="2"/>
        <v>163</v>
      </c>
      <c r="J18" s="8">
        <f t="shared" si="2"/>
        <v>453</v>
      </c>
      <c r="K18" s="8">
        <f t="shared" si="2"/>
        <v>336</v>
      </c>
      <c r="L18" s="8">
        <f t="shared" si="2"/>
        <v>167</v>
      </c>
      <c r="M18" s="8">
        <f t="shared" si="2"/>
        <v>51</v>
      </c>
      <c r="N18" s="8">
        <f t="shared" si="2"/>
        <v>0</v>
      </c>
      <c r="O18" s="8">
        <f t="shared" si="2"/>
        <v>35</v>
      </c>
      <c r="P18" s="8">
        <f t="shared" si="2"/>
        <v>69</v>
      </c>
      <c r="Q18" s="8">
        <f t="shared" si="2"/>
        <v>58</v>
      </c>
      <c r="R18" s="8">
        <f t="shared" si="2"/>
        <v>30</v>
      </c>
      <c r="S18" s="8">
        <f t="shared" si="2"/>
        <v>0</v>
      </c>
      <c r="T18" s="8">
        <f t="shared" si="2"/>
        <v>59</v>
      </c>
      <c r="U18" s="8">
        <f t="shared" si="2"/>
        <v>142</v>
      </c>
    </row>
    <row r="19" spans="1:21" s="3" customFormat="1" ht="14.25" x14ac:dyDescent="0.2">
      <c r="B19" s="4"/>
      <c r="D19" s="3">
        <f>IF(D18&gt;0,1,0)</f>
        <v>1</v>
      </c>
      <c r="E19" s="3">
        <f t="shared" ref="E19:U19" si="3">IF(E18&gt;0,1,0)</f>
        <v>1</v>
      </c>
      <c r="F19" s="3">
        <f t="shared" si="3"/>
        <v>1</v>
      </c>
      <c r="G19" s="3">
        <f t="shared" si="3"/>
        <v>1</v>
      </c>
      <c r="H19" s="3">
        <f t="shared" si="3"/>
        <v>1</v>
      </c>
      <c r="I19" s="3">
        <f t="shared" si="3"/>
        <v>1</v>
      </c>
      <c r="J19" s="3">
        <f t="shared" si="3"/>
        <v>1</v>
      </c>
      <c r="K19" s="3">
        <f t="shared" si="3"/>
        <v>1</v>
      </c>
      <c r="L19" s="3">
        <f t="shared" si="3"/>
        <v>1</v>
      </c>
      <c r="M19" s="3">
        <f t="shared" si="3"/>
        <v>1</v>
      </c>
      <c r="N19" s="3">
        <f t="shared" si="3"/>
        <v>0</v>
      </c>
      <c r="O19" s="3">
        <f t="shared" si="3"/>
        <v>1</v>
      </c>
      <c r="P19" s="3">
        <f t="shared" si="3"/>
        <v>1</v>
      </c>
      <c r="Q19" s="3">
        <f t="shared" si="3"/>
        <v>1</v>
      </c>
      <c r="R19" s="3">
        <f t="shared" si="3"/>
        <v>1</v>
      </c>
      <c r="S19" s="3">
        <f t="shared" si="3"/>
        <v>0</v>
      </c>
      <c r="T19" s="3">
        <f t="shared" si="3"/>
        <v>1</v>
      </c>
      <c r="U19" s="3">
        <f t="shared" si="3"/>
        <v>1</v>
      </c>
    </row>
    <row r="20" spans="1:21" ht="14.25" x14ac:dyDescent="0.2">
      <c r="B20" s="4"/>
    </row>
    <row r="21" spans="1:21" ht="14.25" x14ac:dyDescent="0.2">
      <c r="A21" s="7" t="s">
        <v>18</v>
      </c>
      <c r="B21" s="7">
        <f>SUM(D6:U6)</f>
        <v>2852</v>
      </c>
      <c r="C21" s="13">
        <f>B18/B21*100</f>
        <v>90.357643758765789</v>
      </c>
    </row>
    <row r="22" spans="1:21" ht="14.25" x14ac:dyDescent="0.2">
      <c r="A22" s="7" t="s">
        <v>19</v>
      </c>
      <c r="B22" s="7">
        <f>B21*0.6</f>
        <v>1711.2</v>
      </c>
      <c r="C22" s="11"/>
    </row>
    <row r="23" spans="1:21" ht="14.25" x14ac:dyDescent="0.2">
      <c r="A23" s="7" t="s">
        <v>6</v>
      </c>
      <c r="B23" s="7">
        <v>18</v>
      </c>
      <c r="C23" s="11"/>
    </row>
    <row r="24" spans="1:21" ht="14.25" x14ac:dyDescent="0.2">
      <c r="A24" s="7" t="s">
        <v>16</v>
      </c>
      <c r="B24" s="7">
        <f>SUM(D19:U19)</f>
        <v>16</v>
      </c>
      <c r="C24" s="11"/>
    </row>
    <row r="25" spans="1:21" ht="14.25" x14ac:dyDescent="0.2">
      <c r="A25" s="7" t="s">
        <v>17</v>
      </c>
      <c r="B25" s="7">
        <f>B23-B24</f>
        <v>2</v>
      </c>
      <c r="C25" s="11"/>
    </row>
    <row r="26" spans="1:21" ht="14.25" x14ac:dyDescent="0.2">
      <c r="A26" s="7" t="s">
        <v>24</v>
      </c>
      <c r="B26" s="12" t="str">
        <f>IF(B1&gt;0.5,"SI","NO")</f>
        <v>NO</v>
      </c>
      <c r="C26" s="11"/>
    </row>
  </sheetData>
  <sheetProtection selectLockedCells="1"/>
  <printOptions horizontalCentered="1" verticalCentered="1"/>
  <pageMargins left="0.19685039370078741" right="0.19685039370078741" top="0.39370078740157483" bottom="0.39370078740157483" header="0" footer="0"/>
  <pageSetup scale="6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opLeftCell="G1" zoomScale="120" zoomScaleNormal="120" workbookViewId="0">
      <selection activeCell="U14" sqref="U14"/>
    </sheetView>
  </sheetViews>
  <sheetFormatPr baseColWidth="10" defaultRowHeight="12.75" x14ac:dyDescent="0.2"/>
  <cols>
    <col min="1" max="1" width="34.42578125" bestFit="1" customWidth="1"/>
    <col min="2" max="2" width="8.140625" bestFit="1" customWidth="1"/>
    <col min="3" max="3" width="5.85546875" customWidth="1"/>
    <col min="4" max="12" width="6.7109375" customWidth="1"/>
    <col min="13" max="17" width="7.28515625" customWidth="1"/>
    <col min="18" max="18" width="9.28515625" bestFit="1" customWidth="1"/>
    <col min="19" max="21" width="7.28515625" customWidth="1"/>
  </cols>
  <sheetData>
    <row r="1" spans="1:31" ht="20.25" x14ac:dyDescent="0.3">
      <c r="A1" s="14" t="s">
        <v>0</v>
      </c>
    </row>
    <row r="2" spans="1:31" ht="15.75" x14ac:dyDescent="0.25">
      <c r="A2" s="2" t="s">
        <v>44</v>
      </c>
    </row>
    <row r="3" spans="1:31" ht="15.75" x14ac:dyDescent="0.25">
      <c r="A3" s="2" t="s">
        <v>45</v>
      </c>
    </row>
    <row r="4" spans="1:31" x14ac:dyDescent="0.2">
      <c r="A4" s="1" t="s">
        <v>69</v>
      </c>
    </row>
    <row r="5" spans="1:31" x14ac:dyDescent="0.2">
      <c r="A5" s="1"/>
    </row>
    <row r="6" spans="1:31" ht="23.25" x14ac:dyDescent="0.35">
      <c r="A6" s="15" t="s">
        <v>63</v>
      </c>
      <c r="D6" s="16">
        <v>79</v>
      </c>
      <c r="E6" s="16">
        <v>357</v>
      </c>
      <c r="F6" s="16">
        <v>59</v>
      </c>
      <c r="G6" s="16">
        <v>201</v>
      </c>
      <c r="H6" s="16">
        <v>340</v>
      </c>
      <c r="I6" s="16">
        <v>171</v>
      </c>
      <c r="J6" s="16">
        <v>469</v>
      </c>
      <c r="K6" s="16">
        <v>347</v>
      </c>
      <c r="L6" s="16">
        <v>172</v>
      </c>
      <c r="M6" s="16">
        <v>53</v>
      </c>
      <c r="N6" s="16">
        <v>41</v>
      </c>
      <c r="O6" s="16">
        <v>34</v>
      </c>
      <c r="P6" s="16">
        <v>69</v>
      </c>
      <c r="Q6" s="16">
        <v>60</v>
      </c>
      <c r="R6" s="16">
        <v>30</v>
      </c>
      <c r="S6" s="16">
        <v>163</v>
      </c>
      <c r="T6" s="16">
        <v>59</v>
      </c>
      <c r="U6" s="16">
        <v>148</v>
      </c>
    </row>
    <row r="7" spans="1:31" ht="15.75" x14ac:dyDescent="0.25">
      <c r="A7" s="5" t="s">
        <v>26</v>
      </c>
      <c r="B7" s="6" t="s">
        <v>3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25" x14ac:dyDescent="0.2">
      <c r="A8" s="17" t="s">
        <v>59</v>
      </c>
      <c r="B8" s="9">
        <f t="shared" ref="B8:B14" si="0">SUM(D8:U8)</f>
        <v>1154</v>
      </c>
      <c r="C8" s="10">
        <f t="shared" ref="C8:C14" si="1">IF($B$15=0,"",(B8/$B$15)*100)</f>
        <v>44.694035631293573</v>
      </c>
      <c r="D8" s="18">
        <v>16</v>
      </c>
      <c r="E8" s="18">
        <v>120</v>
      </c>
      <c r="F8" s="18">
        <v>28</v>
      </c>
      <c r="G8" s="18">
        <v>65</v>
      </c>
      <c r="H8" s="18">
        <v>171</v>
      </c>
      <c r="I8" s="18">
        <v>119</v>
      </c>
      <c r="J8" s="18">
        <v>221</v>
      </c>
      <c r="K8" s="18">
        <v>98</v>
      </c>
      <c r="L8" s="18">
        <v>66</v>
      </c>
      <c r="M8" s="18">
        <v>30</v>
      </c>
      <c r="N8" s="18"/>
      <c r="O8" s="18">
        <v>19</v>
      </c>
      <c r="P8" s="18">
        <v>48</v>
      </c>
      <c r="Q8" s="18">
        <v>29</v>
      </c>
      <c r="R8" s="18">
        <v>16</v>
      </c>
      <c r="S8" s="18"/>
      <c r="T8" s="18">
        <v>36</v>
      </c>
      <c r="U8" s="19">
        <v>72</v>
      </c>
    </row>
    <row r="9" spans="1:31" ht="14.25" x14ac:dyDescent="0.2">
      <c r="A9" s="17" t="s">
        <v>60</v>
      </c>
      <c r="B9" s="9">
        <f t="shared" si="0"/>
        <v>94</v>
      </c>
      <c r="C9" s="10">
        <f t="shared" si="1"/>
        <v>3.6405886909372582</v>
      </c>
      <c r="D9" s="18">
        <v>5</v>
      </c>
      <c r="E9" s="18">
        <v>11</v>
      </c>
      <c r="F9" s="18">
        <v>0</v>
      </c>
      <c r="G9" s="18">
        <v>6</v>
      </c>
      <c r="H9" s="18">
        <v>3</v>
      </c>
      <c r="I9" s="18">
        <v>2</v>
      </c>
      <c r="J9" s="18">
        <v>18</v>
      </c>
      <c r="K9" s="18">
        <v>28</v>
      </c>
      <c r="L9" s="18">
        <v>15</v>
      </c>
      <c r="M9" s="18">
        <v>1</v>
      </c>
      <c r="N9" s="18"/>
      <c r="O9" s="18">
        <v>0</v>
      </c>
      <c r="P9" s="18">
        <v>0</v>
      </c>
      <c r="Q9" s="18">
        <v>0</v>
      </c>
      <c r="R9" s="18">
        <v>0</v>
      </c>
      <c r="S9" s="18"/>
      <c r="T9" s="18">
        <v>1</v>
      </c>
      <c r="U9" s="19">
        <v>4</v>
      </c>
    </row>
    <row r="10" spans="1:31" ht="14.25" x14ac:dyDescent="0.2">
      <c r="A10" s="17" t="s">
        <v>61</v>
      </c>
      <c r="B10" s="9">
        <f t="shared" si="0"/>
        <v>508</v>
      </c>
      <c r="C10" s="10">
        <f t="shared" si="1"/>
        <v>19.674670797831141</v>
      </c>
      <c r="D10" s="18">
        <v>10</v>
      </c>
      <c r="E10" s="18">
        <v>53</v>
      </c>
      <c r="F10" s="18">
        <v>11</v>
      </c>
      <c r="G10" s="18">
        <v>38</v>
      </c>
      <c r="H10" s="18">
        <v>22</v>
      </c>
      <c r="I10" s="18">
        <v>20</v>
      </c>
      <c r="J10" s="18">
        <v>124</v>
      </c>
      <c r="K10" s="18">
        <v>119</v>
      </c>
      <c r="L10" s="18">
        <v>35</v>
      </c>
      <c r="M10" s="18">
        <v>8</v>
      </c>
      <c r="N10" s="18"/>
      <c r="O10" s="18">
        <v>10</v>
      </c>
      <c r="P10" s="18">
        <v>8</v>
      </c>
      <c r="Q10" s="18">
        <v>16</v>
      </c>
      <c r="R10" s="18">
        <v>7</v>
      </c>
      <c r="S10" s="18"/>
      <c r="T10" s="18">
        <v>10</v>
      </c>
      <c r="U10" s="19">
        <v>17</v>
      </c>
    </row>
    <row r="11" spans="1:31" ht="14.25" x14ac:dyDescent="0.2">
      <c r="A11" s="17" t="s">
        <v>62</v>
      </c>
      <c r="B11" s="9">
        <f t="shared" si="0"/>
        <v>287</v>
      </c>
      <c r="C11" s="10">
        <f t="shared" si="1"/>
        <v>11.115414407436095</v>
      </c>
      <c r="D11" s="18">
        <v>3</v>
      </c>
      <c r="E11" s="18">
        <v>34</v>
      </c>
      <c r="F11" s="18">
        <v>5</v>
      </c>
      <c r="G11" s="18">
        <v>17</v>
      </c>
      <c r="H11" s="18">
        <v>99</v>
      </c>
      <c r="I11" s="18">
        <v>8</v>
      </c>
      <c r="J11" s="18">
        <v>26</v>
      </c>
      <c r="K11" s="18">
        <v>38</v>
      </c>
      <c r="L11" s="18">
        <v>25</v>
      </c>
      <c r="M11" s="18">
        <v>7</v>
      </c>
      <c r="N11" s="18"/>
      <c r="O11" s="18">
        <v>4</v>
      </c>
      <c r="P11" s="18">
        <v>3</v>
      </c>
      <c r="Q11" s="18">
        <v>0</v>
      </c>
      <c r="R11" s="18">
        <v>4</v>
      </c>
      <c r="S11" s="18"/>
      <c r="T11" s="18">
        <v>4</v>
      </c>
      <c r="U11" s="19">
        <v>10</v>
      </c>
    </row>
    <row r="12" spans="1:31" ht="14.25" x14ac:dyDescent="0.2">
      <c r="A12" s="17" t="s">
        <v>38</v>
      </c>
      <c r="B12" s="9">
        <f t="shared" si="0"/>
        <v>430</v>
      </c>
      <c r="C12" s="10">
        <f t="shared" si="1"/>
        <v>16.653756777691711</v>
      </c>
      <c r="D12" s="18">
        <v>36</v>
      </c>
      <c r="E12" s="18">
        <v>105</v>
      </c>
      <c r="F12" s="18">
        <v>15</v>
      </c>
      <c r="G12" s="18">
        <v>65</v>
      </c>
      <c r="H12" s="18">
        <v>27</v>
      </c>
      <c r="I12" s="18">
        <v>15</v>
      </c>
      <c r="J12" s="18">
        <v>40</v>
      </c>
      <c r="K12" s="18">
        <v>43</v>
      </c>
      <c r="L12" s="18">
        <v>20</v>
      </c>
      <c r="M12" s="18">
        <v>4</v>
      </c>
      <c r="N12" s="18"/>
      <c r="O12" s="18">
        <v>1</v>
      </c>
      <c r="P12" s="18">
        <v>6</v>
      </c>
      <c r="Q12" s="18">
        <v>8</v>
      </c>
      <c r="R12" s="18">
        <v>2</v>
      </c>
      <c r="S12" s="18"/>
      <c r="T12" s="18">
        <v>7</v>
      </c>
      <c r="U12" s="19">
        <v>36</v>
      </c>
    </row>
    <row r="13" spans="1:31" ht="14.25" x14ac:dyDescent="0.2">
      <c r="A13" s="8" t="s">
        <v>23</v>
      </c>
      <c r="B13" s="9">
        <f t="shared" si="0"/>
        <v>99</v>
      </c>
      <c r="C13" s="10">
        <f t="shared" si="1"/>
        <v>3.8342370255615799</v>
      </c>
      <c r="D13" s="18">
        <v>6</v>
      </c>
      <c r="E13" s="18">
        <v>19</v>
      </c>
      <c r="F13" s="18">
        <v>0</v>
      </c>
      <c r="G13" s="18">
        <v>7</v>
      </c>
      <c r="H13" s="18">
        <v>12</v>
      </c>
      <c r="I13" s="18">
        <v>4</v>
      </c>
      <c r="J13" s="18">
        <v>21</v>
      </c>
      <c r="K13" s="18">
        <v>9</v>
      </c>
      <c r="L13" s="18">
        <v>6</v>
      </c>
      <c r="M13" s="18">
        <v>1</v>
      </c>
      <c r="N13" s="18"/>
      <c r="O13" s="18">
        <v>1</v>
      </c>
      <c r="P13" s="18">
        <v>4</v>
      </c>
      <c r="Q13" s="18">
        <v>5</v>
      </c>
      <c r="R13" s="18">
        <v>1</v>
      </c>
      <c r="S13" s="18"/>
      <c r="T13" s="18">
        <v>1</v>
      </c>
      <c r="U13" s="19">
        <v>2</v>
      </c>
    </row>
    <row r="14" spans="1:31" ht="14.25" x14ac:dyDescent="0.2">
      <c r="A14" s="8" t="s">
        <v>2</v>
      </c>
      <c r="B14" s="9">
        <f t="shared" si="0"/>
        <v>10</v>
      </c>
      <c r="C14" s="10">
        <f t="shared" si="1"/>
        <v>0.38729666924864448</v>
      </c>
      <c r="D14" s="18">
        <v>2</v>
      </c>
      <c r="E14" s="18">
        <v>2</v>
      </c>
      <c r="F14" s="18">
        <v>0</v>
      </c>
      <c r="G14" s="18">
        <v>0</v>
      </c>
      <c r="H14" s="18">
        <v>1</v>
      </c>
      <c r="I14" s="18">
        <v>0</v>
      </c>
      <c r="J14" s="18">
        <v>3</v>
      </c>
      <c r="K14" s="18">
        <v>1</v>
      </c>
      <c r="L14" s="18">
        <v>0</v>
      </c>
      <c r="M14" s="18">
        <v>0</v>
      </c>
      <c r="N14" s="18"/>
      <c r="O14" s="18">
        <v>0</v>
      </c>
      <c r="P14" s="18">
        <v>0</v>
      </c>
      <c r="Q14" s="18">
        <v>0</v>
      </c>
      <c r="R14" s="18">
        <v>0</v>
      </c>
      <c r="S14" s="18"/>
      <c r="T14" s="18">
        <v>0</v>
      </c>
      <c r="U14" s="19">
        <v>1</v>
      </c>
    </row>
    <row r="15" spans="1:31" ht="14.25" x14ac:dyDescent="0.2">
      <c r="A15" s="8" t="s">
        <v>5</v>
      </c>
      <c r="B15" s="9">
        <f t="shared" ref="B15:U15" si="2">SUM(B8:B14)</f>
        <v>2582</v>
      </c>
      <c r="C15" s="10">
        <f t="shared" si="2"/>
        <v>100</v>
      </c>
      <c r="D15" s="8">
        <f t="shared" si="2"/>
        <v>78</v>
      </c>
      <c r="E15" s="8">
        <f t="shared" si="2"/>
        <v>344</v>
      </c>
      <c r="F15" s="8">
        <f t="shared" si="2"/>
        <v>59</v>
      </c>
      <c r="G15" s="8">
        <f t="shared" si="2"/>
        <v>198</v>
      </c>
      <c r="H15" s="8">
        <f t="shared" si="2"/>
        <v>335</v>
      </c>
      <c r="I15" s="8">
        <f t="shared" si="2"/>
        <v>168</v>
      </c>
      <c r="J15" s="8">
        <f t="shared" si="2"/>
        <v>453</v>
      </c>
      <c r="K15" s="8">
        <f t="shared" si="2"/>
        <v>336</v>
      </c>
      <c r="L15" s="8">
        <f t="shared" si="2"/>
        <v>167</v>
      </c>
      <c r="M15" s="8">
        <f t="shared" si="2"/>
        <v>51</v>
      </c>
      <c r="N15" s="8">
        <f t="shared" si="2"/>
        <v>0</v>
      </c>
      <c r="O15" s="8">
        <f t="shared" si="2"/>
        <v>35</v>
      </c>
      <c r="P15" s="8">
        <f t="shared" si="2"/>
        <v>69</v>
      </c>
      <c r="Q15" s="8">
        <f t="shared" si="2"/>
        <v>58</v>
      </c>
      <c r="R15" s="8">
        <f t="shared" si="2"/>
        <v>30</v>
      </c>
      <c r="S15" s="8">
        <f t="shared" si="2"/>
        <v>0</v>
      </c>
      <c r="T15" s="8">
        <f t="shared" si="2"/>
        <v>59</v>
      </c>
      <c r="U15" s="8">
        <f t="shared" si="2"/>
        <v>142</v>
      </c>
    </row>
    <row r="16" spans="1:31" s="3" customFormat="1" ht="14.25" x14ac:dyDescent="0.2">
      <c r="B16" s="4"/>
      <c r="D16" s="3">
        <f>IF(D15&gt;0,1,0)</f>
        <v>1</v>
      </c>
      <c r="E16" s="3">
        <f t="shared" ref="E16:U16" si="3">IF(E15&gt;0,1,0)</f>
        <v>1</v>
      </c>
      <c r="F16" s="3">
        <f t="shared" si="3"/>
        <v>1</v>
      </c>
      <c r="G16" s="3">
        <f t="shared" si="3"/>
        <v>1</v>
      </c>
      <c r="H16" s="3">
        <f t="shared" si="3"/>
        <v>1</v>
      </c>
      <c r="I16" s="3">
        <f t="shared" si="3"/>
        <v>1</v>
      </c>
      <c r="J16" s="3">
        <f t="shared" si="3"/>
        <v>1</v>
      </c>
      <c r="K16" s="3">
        <f t="shared" si="3"/>
        <v>1</v>
      </c>
      <c r="L16" s="3">
        <f t="shared" si="3"/>
        <v>1</v>
      </c>
      <c r="M16" s="3">
        <f t="shared" si="3"/>
        <v>1</v>
      </c>
      <c r="N16" s="3">
        <f t="shared" si="3"/>
        <v>0</v>
      </c>
      <c r="O16" s="3">
        <f t="shared" si="3"/>
        <v>1</v>
      </c>
      <c r="P16" s="3">
        <f t="shared" si="3"/>
        <v>1</v>
      </c>
      <c r="Q16" s="3">
        <f t="shared" si="3"/>
        <v>1</v>
      </c>
      <c r="R16" s="3">
        <f t="shared" si="3"/>
        <v>1</v>
      </c>
      <c r="S16" s="3">
        <f t="shared" si="3"/>
        <v>0</v>
      </c>
      <c r="T16" s="3">
        <f t="shared" si="3"/>
        <v>1</v>
      </c>
      <c r="U16" s="3">
        <f t="shared" si="3"/>
        <v>1</v>
      </c>
    </row>
    <row r="17" spans="1:3" ht="14.25" x14ac:dyDescent="0.2">
      <c r="B17" s="4"/>
    </row>
    <row r="18" spans="1:3" ht="14.25" x14ac:dyDescent="0.2">
      <c r="A18" s="7" t="s">
        <v>18</v>
      </c>
      <c r="B18" s="7">
        <f>SUM(D6:U6)</f>
        <v>2852</v>
      </c>
      <c r="C18" s="13">
        <f>B15/B18*100</f>
        <v>90.532959326788216</v>
      </c>
    </row>
    <row r="19" spans="1:3" ht="14.25" x14ac:dyDescent="0.2">
      <c r="A19" s="7" t="s">
        <v>19</v>
      </c>
      <c r="B19" s="7">
        <f>B18*0.6</f>
        <v>1711.2</v>
      </c>
      <c r="C19" s="11"/>
    </row>
    <row r="20" spans="1:3" ht="14.25" x14ac:dyDescent="0.2">
      <c r="A20" s="7" t="s">
        <v>6</v>
      </c>
      <c r="B20" s="7">
        <v>18</v>
      </c>
      <c r="C20" s="11"/>
    </row>
    <row r="21" spans="1:3" ht="14.25" x14ac:dyDescent="0.2">
      <c r="A21" s="7" t="s">
        <v>16</v>
      </c>
      <c r="B21" s="7">
        <f>SUM(D16:U16)</f>
        <v>16</v>
      </c>
      <c r="C21" s="11"/>
    </row>
    <row r="22" spans="1:3" ht="14.25" x14ac:dyDescent="0.2">
      <c r="A22" s="7" t="s">
        <v>17</v>
      </c>
      <c r="B22" s="7">
        <f>B20-B21</f>
        <v>2</v>
      </c>
      <c r="C22" s="11"/>
    </row>
    <row r="23" spans="1:3" ht="14.25" x14ac:dyDescent="0.2">
      <c r="A23" s="7" t="s">
        <v>24</v>
      </c>
      <c r="B23" s="12" t="str">
        <f>IF(B1&gt;0.5,"SI","NO")</f>
        <v>NO</v>
      </c>
      <c r="C23" s="11"/>
    </row>
  </sheetData>
  <sheetProtection selectLockedCells="1"/>
  <printOptions horizontalCentered="1" verticalCentered="1"/>
  <pageMargins left="0.19685039370078741" right="0.19685039370078741" top="0.39370078740157483" bottom="0.39370078740157483" header="0" footer="0"/>
  <pageSetup scale="6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opLeftCell="G28" zoomScale="120" zoomScaleNormal="120" workbookViewId="0">
      <selection activeCell="U14" sqref="U14"/>
    </sheetView>
  </sheetViews>
  <sheetFormatPr baseColWidth="10" defaultRowHeight="12.75" x14ac:dyDescent="0.2"/>
  <cols>
    <col min="1" max="1" width="34.42578125" bestFit="1" customWidth="1"/>
    <col min="2" max="2" width="8.140625" bestFit="1" customWidth="1"/>
    <col min="3" max="3" width="5.85546875" customWidth="1"/>
    <col min="4" max="12" width="6.7109375" customWidth="1"/>
    <col min="13" max="17" width="7.28515625" customWidth="1"/>
    <col min="18" max="18" width="9.28515625" bestFit="1" customWidth="1"/>
    <col min="19" max="21" width="7.28515625" customWidth="1"/>
  </cols>
  <sheetData>
    <row r="1" spans="1:31" ht="20.25" x14ac:dyDescent="0.3">
      <c r="A1" s="14" t="s">
        <v>0</v>
      </c>
    </row>
    <row r="2" spans="1:31" ht="15.75" x14ac:dyDescent="0.25">
      <c r="A2" s="2" t="s">
        <v>44</v>
      </c>
    </row>
    <row r="3" spans="1:31" ht="15.75" x14ac:dyDescent="0.25">
      <c r="A3" s="2" t="s">
        <v>45</v>
      </c>
    </row>
    <row r="4" spans="1:31" x14ac:dyDescent="0.2">
      <c r="A4" s="1" t="s">
        <v>69</v>
      </c>
    </row>
    <row r="5" spans="1:31" x14ac:dyDescent="0.2">
      <c r="A5" s="1"/>
    </row>
    <row r="6" spans="1:31" ht="23.25" x14ac:dyDescent="0.35">
      <c r="A6" s="15" t="s">
        <v>64</v>
      </c>
      <c r="D6" s="16">
        <v>79</v>
      </c>
      <c r="E6" s="16">
        <v>357</v>
      </c>
      <c r="F6" s="16">
        <v>59</v>
      </c>
      <c r="G6" s="16">
        <v>201</v>
      </c>
      <c r="H6" s="16">
        <v>340</v>
      </c>
      <c r="I6" s="16">
        <v>171</v>
      </c>
      <c r="J6" s="16">
        <v>469</v>
      </c>
      <c r="K6" s="16">
        <v>347</v>
      </c>
      <c r="L6" s="16">
        <v>172</v>
      </c>
      <c r="M6" s="16">
        <v>53</v>
      </c>
      <c r="N6" s="16">
        <v>41</v>
      </c>
      <c r="O6" s="16">
        <v>34</v>
      </c>
      <c r="P6" s="16">
        <v>69</v>
      </c>
      <c r="Q6" s="16">
        <v>60</v>
      </c>
      <c r="R6" s="16">
        <v>30</v>
      </c>
      <c r="S6" s="16">
        <v>163</v>
      </c>
      <c r="T6" s="16">
        <v>59</v>
      </c>
      <c r="U6" s="16">
        <v>148</v>
      </c>
    </row>
    <row r="7" spans="1:31" ht="15.75" x14ac:dyDescent="0.25">
      <c r="A7" s="5" t="s">
        <v>26</v>
      </c>
      <c r="B7" s="6" t="s">
        <v>3</v>
      </c>
      <c r="C7" s="6" t="s">
        <v>4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27</v>
      </c>
      <c r="N7" s="6" t="s">
        <v>28</v>
      </c>
      <c r="O7" s="6" t="s">
        <v>29</v>
      </c>
      <c r="P7" s="6" t="s">
        <v>30</v>
      </c>
      <c r="Q7" s="6" t="s">
        <v>31</v>
      </c>
      <c r="R7" s="6" t="s">
        <v>32</v>
      </c>
      <c r="S7" s="6" t="s">
        <v>33</v>
      </c>
      <c r="T7" s="6" t="s">
        <v>34</v>
      </c>
      <c r="U7" s="6" t="s">
        <v>35</v>
      </c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4.25" x14ac:dyDescent="0.2">
      <c r="A8" s="17" t="s">
        <v>65</v>
      </c>
      <c r="B8" s="9">
        <f t="shared" ref="B8:B13" si="0">SUM(D8:U8)</f>
        <v>1224</v>
      </c>
      <c r="C8" s="10">
        <f t="shared" ref="C8:C13" si="1">IF($B$14=0,"",(B8/$B$14)*100)</f>
        <v>47.405112316034078</v>
      </c>
      <c r="D8" s="18">
        <v>22</v>
      </c>
      <c r="E8" s="18">
        <v>104</v>
      </c>
      <c r="F8" s="18">
        <v>31</v>
      </c>
      <c r="G8" s="18">
        <v>79</v>
      </c>
      <c r="H8" s="18">
        <v>191</v>
      </c>
      <c r="I8" s="18">
        <v>100</v>
      </c>
      <c r="J8" s="18">
        <v>234</v>
      </c>
      <c r="K8" s="18">
        <v>132</v>
      </c>
      <c r="L8" s="18">
        <v>82</v>
      </c>
      <c r="M8" s="18">
        <v>25</v>
      </c>
      <c r="N8" s="18"/>
      <c r="O8" s="18">
        <v>19</v>
      </c>
      <c r="P8" s="18">
        <v>48</v>
      </c>
      <c r="Q8" s="18">
        <v>30</v>
      </c>
      <c r="R8" s="18">
        <v>12</v>
      </c>
      <c r="S8" s="18"/>
      <c r="T8" s="18">
        <v>36</v>
      </c>
      <c r="U8" s="19">
        <v>79</v>
      </c>
    </row>
    <row r="9" spans="1:31" ht="14.25" x14ac:dyDescent="0.2">
      <c r="A9" s="17" t="s">
        <v>66</v>
      </c>
      <c r="B9" s="9">
        <f t="shared" si="0"/>
        <v>86</v>
      </c>
      <c r="C9" s="10">
        <f t="shared" si="1"/>
        <v>3.3307513555383426</v>
      </c>
      <c r="D9" s="18">
        <v>3</v>
      </c>
      <c r="E9" s="18">
        <v>18</v>
      </c>
      <c r="F9" s="18">
        <v>1</v>
      </c>
      <c r="G9" s="18">
        <v>18</v>
      </c>
      <c r="H9" s="18">
        <v>1</v>
      </c>
      <c r="I9" s="18">
        <v>3</v>
      </c>
      <c r="J9" s="18">
        <v>9</v>
      </c>
      <c r="K9" s="18">
        <v>13</v>
      </c>
      <c r="L9" s="18">
        <v>5</v>
      </c>
      <c r="M9" s="18">
        <v>1</v>
      </c>
      <c r="N9" s="18"/>
      <c r="O9" s="18">
        <v>0</v>
      </c>
      <c r="P9" s="18">
        <v>1</v>
      </c>
      <c r="Q9" s="18">
        <v>7</v>
      </c>
      <c r="R9" s="18">
        <v>0</v>
      </c>
      <c r="S9" s="18"/>
      <c r="T9" s="18">
        <v>1</v>
      </c>
      <c r="U9" s="19">
        <v>5</v>
      </c>
    </row>
    <row r="10" spans="1:31" ht="14.25" x14ac:dyDescent="0.2">
      <c r="A10" s="17" t="s">
        <v>67</v>
      </c>
      <c r="B10" s="9">
        <f t="shared" si="0"/>
        <v>952</v>
      </c>
      <c r="C10" s="10">
        <f t="shared" si="1"/>
        <v>36.870642912470956</v>
      </c>
      <c r="D10" s="18">
        <v>40</v>
      </c>
      <c r="E10" s="18">
        <v>115</v>
      </c>
      <c r="F10" s="18">
        <v>23</v>
      </c>
      <c r="G10" s="18">
        <v>86</v>
      </c>
      <c r="H10" s="18">
        <v>127</v>
      </c>
      <c r="I10" s="18">
        <v>53</v>
      </c>
      <c r="J10" s="18">
        <v>172</v>
      </c>
      <c r="K10" s="18">
        <v>150</v>
      </c>
      <c r="L10" s="18">
        <v>58</v>
      </c>
      <c r="M10" s="18">
        <v>16</v>
      </c>
      <c r="N10" s="18"/>
      <c r="O10" s="18">
        <v>14</v>
      </c>
      <c r="P10" s="18">
        <v>14</v>
      </c>
      <c r="Q10" s="18">
        <v>15</v>
      </c>
      <c r="R10" s="18">
        <v>13</v>
      </c>
      <c r="S10" s="18"/>
      <c r="T10" s="18">
        <v>19</v>
      </c>
      <c r="U10" s="19">
        <v>37</v>
      </c>
    </row>
    <row r="11" spans="1:31" ht="14.25" x14ac:dyDescent="0.2">
      <c r="A11" s="17" t="s">
        <v>68</v>
      </c>
      <c r="B11" s="9">
        <f t="shared" si="0"/>
        <v>209</v>
      </c>
      <c r="C11" s="10">
        <f t="shared" si="1"/>
        <v>8.0945003872966694</v>
      </c>
      <c r="D11" s="18">
        <v>5</v>
      </c>
      <c r="E11" s="18">
        <v>85</v>
      </c>
      <c r="F11" s="18">
        <v>3</v>
      </c>
      <c r="G11" s="18">
        <v>12</v>
      </c>
      <c r="H11" s="18">
        <v>7</v>
      </c>
      <c r="I11" s="18">
        <v>4</v>
      </c>
      <c r="J11" s="18">
        <v>16</v>
      </c>
      <c r="K11" s="18">
        <v>32</v>
      </c>
      <c r="L11" s="18">
        <v>12</v>
      </c>
      <c r="M11" s="18">
        <v>6</v>
      </c>
      <c r="N11" s="18"/>
      <c r="O11" s="18">
        <v>1</v>
      </c>
      <c r="P11" s="18">
        <v>1</v>
      </c>
      <c r="Q11" s="18">
        <v>3</v>
      </c>
      <c r="R11" s="18">
        <v>4</v>
      </c>
      <c r="S11" s="18"/>
      <c r="T11" s="18">
        <v>2</v>
      </c>
      <c r="U11" s="19">
        <v>16</v>
      </c>
    </row>
    <row r="12" spans="1:31" ht="14.25" x14ac:dyDescent="0.2">
      <c r="A12" s="8" t="s">
        <v>23</v>
      </c>
      <c r="B12" s="9">
        <f t="shared" si="0"/>
        <v>97</v>
      </c>
      <c r="C12" s="10">
        <f t="shared" si="1"/>
        <v>3.7567776917118509</v>
      </c>
      <c r="D12" s="18">
        <v>6</v>
      </c>
      <c r="E12" s="18">
        <v>17</v>
      </c>
      <c r="F12" s="18">
        <v>1</v>
      </c>
      <c r="G12" s="18">
        <v>3</v>
      </c>
      <c r="H12" s="18">
        <v>9</v>
      </c>
      <c r="I12" s="18">
        <v>8</v>
      </c>
      <c r="J12" s="18">
        <v>21</v>
      </c>
      <c r="K12" s="18">
        <v>7</v>
      </c>
      <c r="L12" s="18">
        <v>8</v>
      </c>
      <c r="M12" s="18">
        <v>3</v>
      </c>
      <c r="N12" s="18"/>
      <c r="O12" s="18">
        <v>1</v>
      </c>
      <c r="P12" s="18">
        <v>5</v>
      </c>
      <c r="Q12" s="18">
        <v>3</v>
      </c>
      <c r="R12" s="18">
        <v>1</v>
      </c>
      <c r="S12" s="18"/>
      <c r="T12" s="18">
        <v>1</v>
      </c>
      <c r="U12" s="19">
        <v>3</v>
      </c>
    </row>
    <row r="13" spans="1:31" ht="14.25" x14ac:dyDescent="0.2">
      <c r="A13" s="8" t="s">
        <v>2</v>
      </c>
      <c r="B13" s="9">
        <f t="shared" si="0"/>
        <v>14</v>
      </c>
      <c r="C13" s="10">
        <f t="shared" si="1"/>
        <v>0.5422153369481022</v>
      </c>
      <c r="D13" s="18">
        <v>2</v>
      </c>
      <c r="E13" s="18">
        <v>5</v>
      </c>
      <c r="F13" s="18">
        <v>0</v>
      </c>
      <c r="G13" s="18">
        <v>0</v>
      </c>
      <c r="H13" s="18">
        <v>0</v>
      </c>
      <c r="I13" s="18">
        <v>0</v>
      </c>
      <c r="J13" s="18">
        <v>1</v>
      </c>
      <c r="K13" s="18">
        <v>2</v>
      </c>
      <c r="L13" s="18">
        <v>2</v>
      </c>
      <c r="M13" s="18">
        <v>0</v>
      </c>
      <c r="N13" s="18"/>
      <c r="O13" s="18">
        <v>0</v>
      </c>
      <c r="P13" s="18">
        <v>0</v>
      </c>
      <c r="Q13" s="18">
        <v>0</v>
      </c>
      <c r="R13" s="18">
        <v>0</v>
      </c>
      <c r="S13" s="18"/>
      <c r="T13" s="18">
        <v>0</v>
      </c>
      <c r="U13" s="19">
        <v>2</v>
      </c>
    </row>
    <row r="14" spans="1:31" ht="14.25" x14ac:dyDescent="0.2">
      <c r="A14" s="8" t="s">
        <v>5</v>
      </c>
      <c r="B14" s="9">
        <f t="shared" ref="B14:U14" si="2">SUM(B8:B13)</f>
        <v>2582</v>
      </c>
      <c r="C14" s="10">
        <f t="shared" si="2"/>
        <v>99.999999999999986</v>
      </c>
      <c r="D14" s="8">
        <f t="shared" si="2"/>
        <v>78</v>
      </c>
      <c r="E14" s="8">
        <f t="shared" si="2"/>
        <v>344</v>
      </c>
      <c r="F14" s="8">
        <f t="shared" si="2"/>
        <v>59</v>
      </c>
      <c r="G14" s="8">
        <f t="shared" si="2"/>
        <v>198</v>
      </c>
      <c r="H14" s="8">
        <f t="shared" si="2"/>
        <v>335</v>
      </c>
      <c r="I14" s="8">
        <f t="shared" si="2"/>
        <v>168</v>
      </c>
      <c r="J14" s="8">
        <f t="shared" si="2"/>
        <v>453</v>
      </c>
      <c r="K14" s="8">
        <f t="shared" si="2"/>
        <v>336</v>
      </c>
      <c r="L14" s="8">
        <f t="shared" si="2"/>
        <v>167</v>
      </c>
      <c r="M14" s="8">
        <f t="shared" si="2"/>
        <v>51</v>
      </c>
      <c r="N14" s="8">
        <f t="shared" si="2"/>
        <v>0</v>
      </c>
      <c r="O14" s="8">
        <f t="shared" si="2"/>
        <v>35</v>
      </c>
      <c r="P14" s="8">
        <f t="shared" si="2"/>
        <v>69</v>
      </c>
      <c r="Q14" s="8">
        <f t="shared" si="2"/>
        <v>58</v>
      </c>
      <c r="R14" s="8">
        <f t="shared" si="2"/>
        <v>30</v>
      </c>
      <c r="S14" s="8">
        <f t="shared" si="2"/>
        <v>0</v>
      </c>
      <c r="T14" s="8">
        <f t="shared" si="2"/>
        <v>59</v>
      </c>
      <c r="U14" s="8">
        <f t="shared" si="2"/>
        <v>142</v>
      </c>
    </row>
    <row r="15" spans="1:31" s="3" customFormat="1" ht="14.25" x14ac:dyDescent="0.2">
      <c r="B15" s="4"/>
      <c r="D15" s="3">
        <f>IF(D14&gt;0,1,0)</f>
        <v>1</v>
      </c>
      <c r="E15" s="3">
        <f t="shared" ref="E15:U15" si="3">IF(E14&gt;0,1,0)</f>
        <v>1</v>
      </c>
      <c r="F15" s="3">
        <f t="shared" si="3"/>
        <v>1</v>
      </c>
      <c r="G15" s="3">
        <f t="shared" si="3"/>
        <v>1</v>
      </c>
      <c r="H15" s="3">
        <f t="shared" si="3"/>
        <v>1</v>
      </c>
      <c r="I15" s="3">
        <f t="shared" si="3"/>
        <v>1</v>
      </c>
      <c r="J15" s="3">
        <f t="shared" si="3"/>
        <v>1</v>
      </c>
      <c r="K15" s="3">
        <f t="shared" si="3"/>
        <v>1</v>
      </c>
      <c r="L15" s="3">
        <f t="shared" si="3"/>
        <v>1</v>
      </c>
      <c r="M15" s="3">
        <f t="shared" si="3"/>
        <v>1</v>
      </c>
      <c r="N15" s="3">
        <f t="shared" si="3"/>
        <v>0</v>
      </c>
      <c r="O15" s="3">
        <f t="shared" si="3"/>
        <v>1</v>
      </c>
      <c r="P15" s="3">
        <f t="shared" si="3"/>
        <v>1</v>
      </c>
      <c r="Q15" s="3">
        <f t="shared" si="3"/>
        <v>1</v>
      </c>
      <c r="R15" s="3">
        <f t="shared" si="3"/>
        <v>1</v>
      </c>
      <c r="S15" s="3">
        <f t="shared" si="3"/>
        <v>0</v>
      </c>
      <c r="T15" s="3">
        <f t="shared" si="3"/>
        <v>1</v>
      </c>
      <c r="U15" s="3">
        <f t="shared" si="3"/>
        <v>1</v>
      </c>
    </row>
    <row r="16" spans="1:31" ht="14.25" x14ac:dyDescent="0.2">
      <c r="B16" s="4"/>
    </row>
    <row r="17" spans="1:3" ht="14.25" x14ac:dyDescent="0.2">
      <c r="A17" s="7" t="s">
        <v>18</v>
      </c>
      <c r="B17" s="7">
        <f>SUM(D6:U6)</f>
        <v>2852</v>
      </c>
      <c r="C17" s="13">
        <f>B14/B17*100</f>
        <v>90.532959326788216</v>
      </c>
    </row>
    <row r="18" spans="1:3" ht="14.25" x14ac:dyDescent="0.2">
      <c r="A18" s="7" t="s">
        <v>19</v>
      </c>
      <c r="B18" s="7">
        <f>B17*0.6</f>
        <v>1711.2</v>
      </c>
      <c r="C18" s="11"/>
    </row>
    <row r="19" spans="1:3" ht="14.25" x14ac:dyDescent="0.2">
      <c r="A19" s="7" t="s">
        <v>6</v>
      </c>
      <c r="B19" s="7">
        <v>18</v>
      </c>
      <c r="C19" s="11"/>
    </row>
    <row r="20" spans="1:3" ht="14.25" x14ac:dyDescent="0.2">
      <c r="A20" s="7" t="s">
        <v>16</v>
      </c>
      <c r="B20" s="7">
        <f>SUM(D15:U15)</f>
        <v>16</v>
      </c>
      <c r="C20" s="11"/>
    </row>
    <row r="21" spans="1:3" ht="14.25" x14ac:dyDescent="0.2">
      <c r="A21" s="7" t="s">
        <v>17</v>
      </c>
      <c r="B21" s="7">
        <f>B19-B20</f>
        <v>2</v>
      </c>
      <c r="C21" s="11"/>
    </row>
    <row r="22" spans="1:3" ht="14.25" x14ac:dyDescent="0.2">
      <c r="A22" s="7" t="s">
        <v>24</v>
      </c>
      <c r="B22" s="12" t="str">
        <f>IF(B1&gt;0.5,"SI","NO")</f>
        <v>NO</v>
      </c>
      <c r="C22" s="11"/>
    </row>
  </sheetData>
  <sheetProtection selectLockedCells="1"/>
  <printOptions horizontalCentered="1" verticalCentered="1"/>
  <pageMargins left="0.19685039370078741" right="0.19685039370078741" top="0.39370078740157483" bottom="0.39370078740157483" header="0" footer="0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RECTORIA</vt:lpstr>
      <vt:lpstr>DOCENTE</vt:lpstr>
      <vt:lpstr>INV Y POSG</vt:lpstr>
      <vt:lpstr>EXTENSION</vt:lpstr>
      <vt:lpstr>ADMINISTRATIVA</vt:lpstr>
    </vt:vector>
  </TitlesOfParts>
  <Company>TOFRA Ingenieria,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Navarro</dc:creator>
  <cp:lastModifiedBy>Andres Matos</cp:lastModifiedBy>
  <cp:lastPrinted>2018-06-21T14:59:10Z</cp:lastPrinted>
  <dcterms:created xsi:type="dcterms:W3CDTF">2011-02-05T11:13:13Z</dcterms:created>
  <dcterms:modified xsi:type="dcterms:W3CDTF">2018-06-21T18:43:59Z</dcterms:modified>
</cp:coreProperties>
</file>